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_Управление\01_Мои документы\Постановления 2020\"/>
    </mc:Choice>
  </mc:AlternateContent>
  <bookViews>
    <workbookView xWindow="360" yWindow="45" windowWidth="21015" windowHeight="9975"/>
  </bookViews>
  <sheets>
    <sheet name="Лист1" sheetId="1" r:id="rId1"/>
    <sheet name="Лист2" sheetId="2" r:id="rId2"/>
    <sheet name="Лист3" sheetId="3" r:id="rId3"/>
  </sheets>
  <definedNames>
    <definedName name="_ftn1" localSheetId="0">Лист1!$B$174</definedName>
    <definedName name="_ftn2" localSheetId="0">Лист1!$B$175</definedName>
    <definedName name="_ftn3" localSheetId="0">Лист1!$B$176</definedName>
    <definedName name="_ftn4" localSheetId="0">Лист1!$B$177</definedName>
    <definedName name="_ftnref1" localSheetId="0">Лист1!$F$3</definedName>
    <definedName name="_ftnref2" localSheetId="0">Лист1!$P$3</definedName>
    <definedName name="_ftnref3" localSheetId="0">Лист1!#REF!</definedName>
    <definedName name="_ftnref4" localSheetId="0">Лист1!$C$171</definedName>
    <definedName name="_Ref447100659" localSheetId="0">Лист1!#REF!</definedName>
    <definedName name="_Toc355777529" localSheetId="0">Лист1!$B$2</definedName>
    <definedName name="_xlnm.Print_Titles" localSheetId="0">Лист1!$3:$5</definedName>
    <definedName name="_xlnm.Print_Area" localSheetId="0">Лист1!$A$2:$O$171</definedName>
    <definedName name="_xlnm.Print_Area" localSheetId="1">Лист2!$A$1:$K$62</definedName>
    <definedName name="_xlnm.Print_Area" localSheetId="2">Лист3!$C$2:$AD$10</definedName>
  </definedNames>
  <calcPr calcId="152511"/>
</workbook>
</file>

<file path=xl/calcChain.xml><?xml version="1.0" encoding="utf-8"?>
<calcChain xmlns="http://schemas.openxmlformats.org/spreadsheetml/2006/main">
  <c r="E48" i="3" l="1"/>
  <c r="F48" i="3"/>
  <c r="G48" i="3"/>
  <c r="H48" i="3"/>
  <c r="I48" i="3"/>
  <c r="J48" i="3"/>
  <c r="K48" i="3"/>
  <c r="E49" i="3"/>
  <c r="F49" i="3"/>
  <c r="H49" i="3"/>
  <c r="I49" i="3"/>
  <c r="J49" i="3"/>
  <c r="K49" i="3"/>
  <c r="E50" i="3"/>
  <c r="F50" i="3"/>
  <c r="G50" i="3"/>
  <c r="H50" i="3"/>
  <c r="I50" i="3"/>
  <c r="J50" i="3"/>
  <c r="K50" i="3"/>
  <c r="E51" i="3"/>
  <c r="F51" i="3"/>
  <c r="G51" i="3"/>
  <c r="H51" i="3"/>
  <c r="I51" i="3"/>
  <c r="J51" i="3"/>
  <c r="K51" i="3"/>
  <c r="E47" i="3"/>
  <c r="F47" i="3"/>
  <c r="H47" i="3"/>
  <c r="I47" i="3"/>
  <c r="J47" i="3"/>
  <c r="K47" i="3"/>
  <c r="E24" i="2"/>
  <c r="E18" i="2"/>
  <c r="E19" i="2"/>
  <c r="D24" i="2"/>
  <c r="F14" i="2"/>
  <c r="F11" i="2" s="1"/>
  <c r="E14" i="2"/>
  <c r="E11" i="2" s="1"/>
  <c r="H149" i="1"/>
  <c r="H146" i="1" s="1"/>
  <c r="D19" i="2"/>
  <c r="E9" i="3"/>
  <c r="D14" i="2"/>
  <c r="D11" i="2" s="1"/>
  <c r="F164" i="1"/>
  <c r="F161" i="1" s="1"/>
  <c r="F154" i="1"/>
  <c r="F151" i="1" s="1"/>
  <c r="J151" i="1"/>
  <c r="I151" i="1"/>
  <c r="H151" i="1"/>
  <c r="G151" i="1"/>
  <c r="J146" i="1"/>
  <c r="I146" i="1"/>
  <c r="G146" i="1"/>
  <c r="G51" i="1"/>
  <c r="G49" i="1" s="1"/>
  <c r="D23" i="2"/>
  <c r="D8" i="2" s="1"/>
  <c r="E23" i="2"/>
  <c r="J24" i="2"/>
  <c r="J9" i="2" s="1"/>
  <c r="I24" i="2"/>
  <c r="I9" i="2" s="1"/>
  <c r="H24" i="2"/>
  <c r="H9" i="2" s="1"/>
  <c r="G24" i="2"/>
  <c r="G9" i="2" s="1"/>
  <c r="F24" i="2"/>
  <c r="M54" i="1"/>
  <c r="L54" i="1"/>
  <c r="L51" i="1" s="1"/>
  <c r="L49" i="1" s="1"/>
  <c r="K54" i="1"/>
  <c r="K51" i="1" s="1"/>
  <c r="M50" i="1"/>
  <c r="M171" i="1" s="1"/>
  <c r="L50" i="1"/>
  <c r="L171" i="1" s="1"/>
  <c r="K50" i="1"/>
  <c r="K171" i="1" s="1"/>
  <c r="J50" i="1"/>
  <c r="J171" i="1" s="1"/>
  <c r="I50" i="1"/>
  <c r="I171" i="1" s="1"/>
  <c r="H50" i="1"/>
  <c r="H171" i="1" s="1"/>
  <c r="G50" i="1"/>
  <c r="G171" i="1" s="1"/>
  <c r="F50" i="1"/>
  <c r="E50" i="1"/>
  <c r="E18" i="3"/>
  <c r="L5" i="3"/>
  <c r="H5" i="3"/>
  <c r="I5" i="3" s="1"/>
  <c r="D5" i="3"/>
  <c r="E5" i="3" s="1"/>
  <c r="E17" i="3" s="1"/>
  <c r="E49" i="1"/>
  <c r="J11" i="2"/>
  <c r="I11" i="2"/>
  <c r="H11" i="2"/>
  <c r="F8" i="2"/>
  <c r="G8" i="2"/>
  <c r="H8" i="2"/>
  <c r="I8" i="2"/>
  <c r="J8" i="2"/>
  <c r="K17" i="2"/>
  <c r="K18" i="2"/>
  <c r="F16" i="2"/>
  <c r="G16" i="2"/>
  <c r="H16" i="2"/>
  <c r="I16" i="2"/>
  <c r="J16" i="2"/>
  <c r="F159" i="1"/>
  <c r="F156" i="1" s="1"/>
  <c r="J156" i="1"/>
  <c r="I156" i="1"/>
  <c r="H156" i="1"/>
  <c r="G156" i="1"/>
  <c r="G161" i="1"/>
  <c r="H161" i="1"/>
  <c r="I161" i="1"/>
  <c r="J161" i="1"/>
  <c r="F125" i="1"/>
  <c r="F124" i="1"/>
  <c r="F123" i="1"/>
  <c r="F122" i="1"/>
  <c r="F92" i="1" s="1"/>
  <c r="F130" i="1"/>
  <c r="F129" i="1"/>
  <c r="F128" i="1"/>
  <c r="F127" i="1"/>
  <c r="F135" i="1"/>
  <c r="F134" i="1"/>
  <c r="F133" i="1"/>
  <c r="F132" i="1"/>
  <c r="K25" i="2"/>
  <c r="H92" i="1"/>
  <c r="E22" i="2" s="1"/>
  <c r="K22" i="2" s="1"/>
  <c r="H131" i="1"/>
  <c r="F131" i="1" s="1"/>
  <c r="G94" i="1"/>
  <c r="G93" i="1"/>
  <c r="M126" i="1"/>
  <c r="L126" i="1"/>
  <c r="K126" i="1"/>
  <c r="J126" i="1"/>
  <c r="I126" i="1"/>
  <c r="H126" i="1"/>
  <c r="M121" i="1"/>
  <c r="L121" i="1"/>
  <c r="K121" i="1"/>
  <c r="J121" i="1"/>
  <c r="I121" i="1"/>
  <c r="H121" i="1"/>
  <c r="H56" i="1"/>
  <c r="I56" i="1"/>
  <c r="J56" i="1"/>
  <c r="K56" i="1"/>
  <c r="L56" i="1"/>
  <c r="M56" i="1"/>
  <c r="H61" i="1"/>
  <c r="I61" i="1"/>
  <c r="J61" i="1"/>
  <c r="K61" i="1"/>
  <c r="L61" i="1"/>
  <c r="M61" i="1"/>
  <c r="G61" i="1"/>
  <c r="H94" i="1"/>
  <c r="I94" i="1"/>
  <c r="J94" i="1"/>
  <c r="K94" i="1"/>
  <c r="L94" i="1"/>
  <c r="M94" i="1"/>
  <c r="H93" i="1"/>
  <c r="I93" i="1"/>
  <c r="J93" i="1"/>
  <c r="K93" i="1"/>
  <c r="L93" i="1"/>
  <c r="M93" i="1"/>
  <c r="H86" i="1"/>
  <c r="I86" i="1"/>
  <c r="J86" i="1"/>
  <c r="K86" i="1"/>
  <c r="L86" i="1"/>
  <c r="M86" i="1"/>
  <c r="G86" i="1"/>
  <c r="H54" i="1"/>
  <c r="H51" i="1" s="1"/>
  <c r="I54" i="1"/>
  <c r="I51" i="1" s="1"/>
  <c r="I46" i="1" s="1"/>
  <c r="J54" i="1"/>
  <c r="M51" i="1"/>
  <c r="M46" i="1" s="1"/>
  <c r="AD6" i="3"/>
  <c r="AB10" i="3"/>
  <c r="AB9" i="3"/>
  <c r="AB8" i="3"/>
  <c r="AB7" i="3"/>
  <c r="AB5" i="3"/>
  <c r="X10" i="3"/>
  <c r="X9" i="3"/>
  <c r="X8" i="3"/>
  <c r="X7" i="3"/>
  <c r="X5" i="3"/>
  <c r="T10" i="3"/>
  <c r="T9" i="3"/>
  <c r="T8" i="3"/>
  <c r="T7" i="3"/>
  <c r="T5" i="3"/>
  <c r="P5" i="3"/>
  <c r="P7" i="3"/>
  <c r="P8" i="3"/>
  <c r="P9" i="3"/>
  <c r="P10" i="3"/>
  <c r="I7" i="3"/>
  <c r="I8" i="3"/>
  <c r="I9" i="3"/>
  <c r="I10" i="3"/>
  <c r="E7" i="3"/>
  <c r="E19" i="3" s="1"/>
  <c r="E8" i="3"/>
  <c r="E20" i="3" s="1"/>
  <c r="E10" i="3"/>
  <c r="E22" i="3" s="1"/>
  <c r="F59" i="1"/>
  <c r="F64" i="1"/>
  <c r="F99" i="1"/>
  <c r="M95" i="1"/>
  <c r="L95" i="1"/>
  <c r="K95" i="1"/>
  <c r="J95" i="1"/>
  <c r="I95" i="1"/>
  <c r="H95" i="1"/>
  <c r="G95" i="1"/>
  <c r="F95" i="1"/>
  <c r="M92" i="1"/>
  <c r="L92" i="1"/>
  <c r="K92" i="1"/>
  <c r="J92" i="1"/>
  <c r="I92" i="1"/>
  <c r="G92" i="1"/>
  <c r="G67" i="1"/>
  <c r="H67" i="1"/>
  <c r="I67" i="1"/>
  <c r="J67" i="1"/>
  <c r="K67" i="1"/>
  <c r="L67" i="1"/>
  <c r="M67" i="1"/>
  <c r="G68" i="1"/>
  <c r="H68" i="1"/>
  <c r="I68" i="1"/>
  <c r="J68" i="1"/>
  <c r="K68" i="1"/>
  <c r="L68" i="1"/>
  <c r="M68" i="1"/>
  <c r="G69" i="1"/>
  <c r="H69" i="1"/>
  <c r="I69" i="1"/>
  <c r="J69" i="1"/>
  <c r="K69" i="1"/>
  <c r="L69" i="1"/>
  <c r="M69" i="1"/>
  <c r="G70" i="1"/>
  <c r="H70" i="1"/>
  <c r="I70" i="1"/>
  <c r="J70" i="1"/>
  <c r="K70" i="1"/>
  <c r="L70" i="1"/>
  <c r="M70" i="1"/>
  <c r="F72" i="1"/>
  <c r="F73" i="1"/>
  <c r="F75" i="1"/>
  <c r="F77" i="1"/>
  <c r="F78" i="1"/>
  <c r="F80" i="1"/>
  <c r="F85" i="1"/>
  <c r="F87" i="1"/>
  <c r="F88" i="1"/>
  <c r="F89" i="1"/>
  <c r="F90" i="1"/>
  <c r="E47" i="1"/>
  <c r="F47" i="1"/>
  <c r="G47" i="1"/>
  <c r="H47" i="1"/>
  <c r="I47" i="1"/>
  <c r="J47" i="1"/>
  <c r="K47" i="1"/>
  <c r="L47" i="1"/>
  <c r="M47" i="1"/>
  <c r="E48" i="1"/>
  <c r="F48" i="1"/>
  <c r="G48" i="1"/>
  <c r="H48" i="1"/>
  <c r="I48" i="1"/>
  <c r="J48" i="1"/>
  <c r="K48" i="1"/>
  <c r="L48" i="1"/>
  <c r="M48" i="1"/>
  <c r="E46" i="1"/>
  <c r="E96" i="1"/>
  <c r="H96" i="1"/>
  <c r="I96" i="1"/>
  <c r="J96" i="1"/>
  <c r="K96" i="1"/>
  <c r="L96" i="1"/>
  <c r="M96" i="1"/>
  <c r="G96" i="1"/>
  <c r="F61" i="1" l="1"/>
  <c r="G28" i="3"/>
  <c r="G47" i="3" s="1"/>
  <c r="E16" i="2"/>
  <c r="F9" i="2"/>
  <c r="F6" i="2" s="1"/>
  <c r="L168" i="1"/>
  <c r="H168" i="1"/>
  <c r="L91" i="1"/>
  <c r="L170" i="1"/>
  <c r="J91" i="1"/>
  <c r="F56" i="1"/>
  <c r="G170" i="1"/>
  <c r="F149" i="1"/>
  <c r="F146" i="1" s="1"/>
  <c r="K19" i="2"/>
  <c r="H49" i="1"/>
  <c r="H170" i="1" s="1"/>
  <c r="H46" i="1"/>
  <c r="D9" i="2"/>
  <c r="D6" i="2" s="1"/>
  <c r="H6" i="2"/>
  <c r="I6" i="2"/>
  <c r="J6" i="2"/>
  <c r="F54" i="1"/>
  <c r="F51" i="1" s="1"/>
  <c r="F49" i="1" s="1"/>
  <c r="G6" i="2"/>
  <c r="AD9" i="3"/>
  <c r="E21" i="3"/>
  <c r="D21" i="2"/>
  <c r="E8" i="2"/>
  <c r="K8" i="2" s="1"/>
  <c r="G46" i="1"/>
  <c r="I169" i="1"/>
  <c r="G30" i="3" s="1"/>
  <c r="G49" i="3" s="1"/>
  <c r="F121" i="1"/>
  <c r="M169" i="1"/>
  <c r="I91" i="1"/>
  <c r="M91" i="1"/>
  <c r="F126" i="1"/>
  <c r="M49" i="1"/>
  <c r="M170" i="1" s="1"/>
  <c r="I49" i="1"/>
  <c r="I170" i="1" s="1"/>
  <c r="AD10" i="3"/>
  <c r="AD7" i="3"/>
  <c r="K91" i="1"/>
  <c r="K46" i="1"/>
  <c r="K49" i="1"/>
  <c r="K170" i="1" s="1"/>
  <c r="L46" i="1"/>
  <c r="E7" i="2"/>
  <c r="AD5" i="3"/>
  <c r="AD8" i="3"/>
  <c r="K11" i="2"/>
  <c r="J169" i="1"/>
  <c r="L169" i="1"/>
  <c r="H169" i="1"/>
  <c r="M168" i="1"/>
  <c r="I168" i="1"/>
  <c r="J66" i="1"/>
  <c r="L66" i="1"/>
  <c r="M66" i="1"/>
  <c r="K66" i="1"/>
  <c r="I66" i="1"/>
  <c r="H66" i="1"/>
  <c r="K169" i="1"/>
  <c r="H91" i="1"/>
  <c r="E21" i="2" s="1"/>
  <c r="F94" i="1"/>
  <c r="J51" i="1"/>
  <c r="K14" i="2"/>
  <c r="K24" i="2"/>
  <c r="K23" i="2"/>
  <c r="E9" i="2"/>
  <c r="G66" i="1"/>
  <c r="D16" i="2"/>
  <c r="F93" i="1"/>
  <c r="G91" i="1"/>
  <c r="G169" i="1"/>
  <c r="F86" i="1"/>
  <c r="F96" i="1"/>
  <c r="J168" i="1"/>
  <c r="F68" i="1"/>
  <c r="K168" i="1"/>
  <c r="G168" i="1"/>
  <c r="F69" i="1"/>
  <c r="F70" i="1"/>
  <c r="F67" i="1"/>
  <c r="K16" i="2" l="1"/>
  <c r="H167" i="1"/>
  <c r="G167" i="1"/>
  <c r="L167" i="1"/>
  <c r="J46" i="1"/>
  <c r="F46" i="1" s="1"/>
  <c r="J49" i="1"/>
  <c r="F91" i="1"/>
  <c r="K7" i="2"/>
  <c r="E6" i="2"/>
  <c r="M167" i="1"/>
  <c r="I167" i="1"/>
  <c r="F171" i="1"/>
  <c r="D32" i="3" s="1"/>
  <c r="D51" i="3" s="1"/>
  <c r="K167" i="1"/>
  <c r="F168" i="1"/>
  <c r="D29" i="3" s="1"/>
  <c r="D48" i="3" s="1"/>
  <c r="K21" i="2"/>
  <c r="F169" i="1"/>
  <c r="D30" i="3" s="1"/>
  <c r="D49" i="3" s="1"/>
  <c r="K9" i="2"/>
  <c r="F66" i="1"/>
  <c r="K6" i="2" l="1"/>
  <c r="J170" i="1"/>
  <c r="J167" i="1" s="1"/>
  <c r="F167" i="1" s="1"/>
  <c r="D28" i="3" s="1"/>
  <c r="D47" i="3" s="1"/>
  <c r="F170" i="1" l="1"/>
  <c r="D31" i="3" s="1"/>
  <c r="D50" i="3" s="1"/>
</calcChain>
</file>

<file path=xl/comments1.xml><?xml version="1.0" encoding="utf-8"?>
<comments xmlns="http://schemas.openxmlformats.org/spreadsheetml/2006/main">
  <authors>
    <author>user</author>
  </authors>
  <commentList>
    <comment ref="A15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16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<sst xmlns="http://schemas.openxmlformats.org/spreadsheetml/2006/main" count="466" uniqueCount="136">
  <si>
    <t>№№ п/п</t>
  </si>
  <si>
    <t>Источники финансирования</t>
  </si>
  <si>
    <t>Ответственный за выполнение мероприятия подпрограммы</t>
  </si>
  <si>
    <t>1.</t>
  </si>
  <si>
    <t>Основное мероприятие D2. Федеральный проект «Информационная инфраструктура»</t>
  </si>
  <si>
    <t>Итого, в том числе:</t>
  </si>
  <si>
    <t>Внебюджетные источники</t>
  </si>
  <si>
    <t>1.1.</t>
  </si>
  <si>
    <t>Мероприятие 1. Обеспечение доступности для населения муниципального образования Московской области современных услуг широкополосного доступа в сеть Интернет</t>
  </si>
  <si>
    <t>1.2.</t>
  </si>
  <si>
    <t>Средства бюджета Московской области</t>
  </si>
  <si>
    <t>1.3.</t>
  </si>
  <si>
    <t>Мероприятие 3. Обеспечение ОМСУ муниципального образования Московской области широкополосным доступом в сеть Интернет, телефонной связью, иными услугами электросвязи</t>
  </si>
  <si>
    <t>1.4.</t>
  </si>
  <si>
    <t>Мероприятие 4. Подключение ОМСУ муниципального образования Московской области к единой интегрированной мультисервисной телекоммуникационной сети Правительства Московской области для нужд ОМСУ муниципального образования Московской области и обеспечения совместной работы в ней</t>
  </si>
  <si>
    <t>1.5.</t>
  </si>
  <si>
    <t>Мероприятие 5. Обеспечение оборудованием и поддержание его работоспособности</t>
  </si>
  <si>
    <t>1.6.</t>
  </si>
  <si>
    <t>Мероприятие 6. Создание условий для размещения радиоэлектронных средств на земельных участках, зданиях и сооружениях в границах муниципального образования</t>
  </si>
  <si>
    <t>2.</t>
  </si>
  <si>
    <t>Основное мероприятие D4. Федеральный проект «Информационная безопасность»</t>
  </si>
  <si>
    <t>2.1.</t>
  </si>
  <si>
    <t>3.</t>
  </si>
  <si>
    <t>Основное мероприятие D6. Федеральный проект «Цифровое государственное управление»</t>
  </si>
  <si>
    <t>3.1.</t>
  </si>
  <si>
    <t>Мероприятие 1. Обеспечение программными продуктами</t>
  </si>
  <si>
    <t>3.2.</t>
  </si>
  <si>
    <t>Мероприятие 2. Внедрение и сопровождение информационных систем поддержки оказания государственных и муниципальных услуг и обеспечивающих функций и контроля результативности деятельности ОМСУ муниципального образования Московской области</t>
  </si>
  <si>
    <t>3.3.</t>
  </si>
  <si>
    <t>Мероприятие 3. Развитие и сопровождение муниципальных информационных систем обеспечения деятельности ОМСУ муниципального образования Московской области</t>
  </si>
  <si>
    <t>3.4.</t>
  </si>
  <si>
    <t>Мероприятие 4. Предоставление доступа к электронным сервисам цифровой инфраструктуры в сфере жилищно-коммунального хозяйства</t>
  </si>
  <si>
    <t>4.</t>
  </si>
  <si>
    <t>Основное мероприятие E4. Федеральный проект «Цифровая образовательная среда»</t>
  </si>
  <si>
    <t>4.1.</t>
  </si>
  <si>
    <t>Мероприятие 1. Обеспечение современными аппаратно-программными комплексами общеобразовательных организаций в Московской области</t>
  </si>
  <si>
    <t>4.2.</t>
  </si>
  <si>
    <t>Мероприятие 2. Обеспечение современными аппаратно-программными комплексами со средствами криптографической защиты информации муниципальных организаций Московской области</t>
  </si>
  <si>
    <t>4.3.</t>
  </si>
  <si>
    <t>Мероприятие 3. Оснащение планшетными компьютерами общеобразовательных организаций в муниципальном образовании Московской области</t>
  </si>
  <si>
    <t>4.4.</t>
  </si>
  <si>
    <t>Мероприятие 4. Оснащение мультимедийными проекторами и экранами для мультимедийных проекторов общеобразовательных организаций в муниципальном образовании Московской области</t>
  </si>
  <si>
    <t>5.</t>
  </si>
  <si>
    <t>Основное мероприятие A3. Федеральный проект «Цифровая культура»</t>
  </si>
  <si>
    <t>5.1.</t>
  </si>
  <si>
    <t>Мероприятие 1. Обеспечение муниципальных учреждений культуры доступом в информационно-телекоммуникационную сеть Интернет</t>
  </si>
  <si>
    <t>2018 год</t>
  </si>
  <si>
    <t>2019 год</t>
  </si>
  <si>
    <t>2020 год</t>
  </si>
  <si>
    <t>2021 год</t>
  </si>
  <si>
    <t>2022 год</t>
  </si>
  <si>
    <t>Средства федерального бюджета</t>
  </si>
  <si>
    <t>Мероприятия по реализации подпрограммы</t>
  </si>
  <si>
    <t>Срок исполнения мероприятия (годы)</t>
  </si>
  <si>
    <t xml:space="preserve">Всего
(тыс.  руб.)
</t>
  </si>
  <si>
    <t>Объем финансирования по годам (тыс. рублей)</t>
  </si>
  <si>
    <t>Результаты выполнения мероприятий Подпрограммы</t>
  </si>
  <si>
    <t>В пределах средств на обеспечение деятельности муниципальных образовательных учреждений</t>
  </si>
  <si>
    <t>Комитет по образованию Администрации Городского округа Подольск</t>
  </si>
  <si>
    <t>В пределах средств на обеспечение деятельности Администрации Городского округа Подольск, ее структурных подразделений, МКУ «Управление по обеспечению деятельности органов местного самоуправления Городского округа Подольск»</t>
  </si>
  <si>
    <t>МКУ «Управление по обеспечению деятельности органов местного самоуправления Городского округа Подольск»</t>
  </si>
  <si>
    <t>За счет средств операторов связи</t>
  </si>
  <si>
    <t>Комитет по жилищно-коммунальному хозяйству Администрации Городского округа Подольск</t>
  </si>
  <si>
    <t>Администрация Городского округа Подольск</t>
  </si>
  <si>
    <t>-</t>
  </si>
  <si>
    <t>Комитет по жилищно-коммунальному хозяйству и благоустройству Администрации Городского округа Подольск</t>
  </si>
  <si>
    <t>2018-2024</t>
  </si>
  <si>
    <t>4.5.</t>
  </si>
  <si>
    <t>Мероприятие 5.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</si>
  <si>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ВСЕГО</t>
  </si>
  <si>
    <t>Средства бюджета Городского округа Подольск</t>
  </si>
  <si>
    <t>В пределах средств на обеспечение деятельности муниципальных учреждений культуры</t>
  </si>
  <si>
    <t>Комитет по культуре и туризму Администрации Городского округа Подольск</t>
  </si>
  <si>
    <t>Комитет по физической культуре и спорту Администрации Городского округа Подольск</t>
  </si>
  <si>
    <t>Итого</t>
  </si>
  <si>
    <t>Расходы (тыс. руб.)</t>
  </si>
  <si>
    <t>Главный распорядитель бюджетных средств (далее – ГРБС)</t>
  </si>
  <si>
    <t>Муниципальный заказчик подпрограммы</t>
  </si>
  <si>
    <t>Всего, в том числе:</t>
  </si>
  <si>
    <t>средства бюджета Московской области</t>
  </si>
  <si>
    <t xml:space="preserve">средства бюджета Городского округа Подольск </t>
  </si>
  <si>
    <t>внебюджетные источники</t>
  </si>
  <si>
    <t>0.0</t>
  </si>
  <si>
    <t>1.   Паспорт подпрограммы № 1 «Развитие информационной и технической инфраструктуры экосистемы цифровой экономики Городского округа Подольск Московской области» (далее – Подпрограмма)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</si>
  <si>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</si>
  <si>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2. Характеристика проблем, решаемых посредством мероприятий Подпрограммы.</t>
  </si>
  <si>
    <t>2023 год</t>
  </si>
  <si>
    <t>2024 год</t>
  </si>
  <si>
    <t>Доля документов служебной переписки ОМСУ муниципального образования Московской области и их подведомственных учреждений с ЦИОГВ и ГО Московской области, подведомственными ЦИОГВ и ГО Московской области организациями и учреждениями, не содержащих персональные данные и конфиденциальные сведения и направляемых исключительно в электронном виде с использованием МСЭД и средств электронной подписи.</t>
  </si>
  <si>
    <t>Доля рабочих мест, обеспеченных необходимым компьютерным оборудованием и услугами связи в соответствии с требованиями нормативных правовых актов Московской области не менее 100%.</t>
  </si>
  <si>
    <t>Увеличение доли многоквартирных домов, имеющих возможность пользоваться услугами проводного и мобильного доступа в информационно-телекоммуникационную сеть Интернет на скорости не менее 1 Мбит/с, предоставляемыми не менее чем 2 операторами связи до 81% к 2024 году.</t>
  </si>
  <si>
    <t>Инвестиции операторов подвижной радиотелефонной связи
Доля домашних хозяйств в муниципальном образовании Московской области, имеющих широкополосный доступ к сети Интернет -100% к 2022 году.</t>
  </si>
  <si>
    <t>Доля работников ОМСУ муниципального образования Московской области, обеспеченных средствами электронной подписи в соответствии с установленными требованиями-100%.</t>
  </si>
  <si>
    <t>Стоимостная доля закупаемого и арендуемого ОМСУ муниципального образования Московской области иностранного ПО не более 5% к 2022 году.</t>
  </si>
  <si>
    <t>Доля используемых в деятельности ОМСУ муниципального образования Московской области информационно-аналитических сервисов ЕИАС ЖКХ МО-100%</t>
  </si>
  <si>
    <t>Доля ОМСУ муниципального образования Московской области и их подведомственных учреждений, использующих региональные межведомственные информационные системы поддержки обеспечивающих функций и контроля результативности деятельности-100% к 2021 году.</t>
  </si>
  <si>
    <t>Увеличение доли граждан, использующих механизм получения государственных и муниципальных услуг в электронной форме-85% к 2021 году.
Увеличение доли граждан, зарегистрированных в ЕСИА-80% к 2021 году.</t>
  </si>
  <si>
    <t>Доля муниципальных организаций в муниципальном образовании Московской области, обеспеченных современными аппаратно-программными комплексами со средствами криптографической защиты информации-100%.</t>
  </si>
  <si>
    <t>Количество муниципальных образований Московской области, в которых внедрена целевая модель цифровой образовательной среды в образовательных организациях, реализующих образовательные программы общего образования и среднего профессионального образования-1.</t>
  </si>
  <si>
    <t xml:space="preserve">           Посредством выполнения мероприятий Подпрограммы будут решены следующие проблемы:
           Мероприятие по развитию и обеспечению функционирования базовой информационно-технологической инфраструктуры ОМСУ Городского округа Подольск Московской области предусматривает оснащение рабочих мест сотрудников Администрации Городского округа Подольск современным компьютерным и сетевым оборудованием, организационной техникой, локальными прикладными программными продуктами, общесистемным и прикладным программным обеспечением, а также их подключение к локальным вычислительным сетям (при необходимости) в соответствии с едиными стандартами, требованиями и нормами обеспечения. Также в рамках решения данной задачи обеспечивается техническое обслуживание и работоспособность уже имеющегося оборудования, лицензирование программного обеспечения.
           В рамках создания, развития и обеспечения функционирования единой информационно-технологической и телекоммуникационной инфраструктуры ОМСУ Городского округа Подольск Московской области предусматривается создание и развитие единой инфраструктуры информационно-технологического обеспечения функционирования информационных систем, а также подключение Администрации Городского округа Подольск к единой интегрированной мультисервисной телекоммуникационной сети Правительства Московской области.
           В рамках обеспечения защиты информационно-технологической и телекоммуникационной инфраструктуры и информации в ИС, используемых в Городском округе Подольск, предусматривается приобретение и установка средств криптографической защиты информации, приобретение антивирусного программного обеспечения и средств электронной подписи для использования в информационных системах, аттестация информационных систем, содержащих персональные данные.
           В рамках мероприятия по обеспечению подключения к региональным межведомственным информационным системам и сопровождению пользователей ОМСУ Городского округа Подольск предусматривается внедрение и сопровождение отраслевых сегментов ЕИАС ЖКХ МО, ЕАСУЗ, ГИС РЭБ, ГАСУ МО, Модуль «ЕИС ОУ», использование ЕИСУГИ для учета и контроля эффективности использования государственного и муниципального имущества, решение задач, связанных с организацией и сопровождением электронного документооборота и делопроизводства в ОМСУ Городского округа Подольск, ведение электронных архивов, а также обеспечение безбумажного документооборота, обеспечивающего эффективное взаимодействие ОМСУ Городского округа Подольск с подведомственными организациями и Правительством Московской области.
           С целью повышения качества и доступности образовательных услуг предусмотрены мероприятия по внедрению информационных технологий в сфере образования - обеспечение общеобразовательных учреждений современными аппаратно-программными комплексами и доступом в Интернет.
           В рамках развития телекоммуникационной инфраструктуры в области подвижной радиотелефонной связи предусматривается создание условий для размещений радиоэлектронных средств на земельных участках, зданиях и сооружениях в границах Городского округа Подольск.
           Предусмотрено развитие сети волоконно-оптических линий связи для обеспечения возможности жителей Городского округа Подольск пользоваться услугами проводного и мобильного доступа в информационно-телекоммуникационную сеть Интернет не менее чем 2 операторами связи, формирование реестра операторов связи, оказывающих услуги по предоставлению широкополосного доступа в Интернет.
           С целью повышения качества и доступности услуг учреждений культуры предусмотрены мероприятия по внедрению информационных технологий в учреждениях культуры, в рамках которых учреждения культуры будут обеспечены доступом в Интернет.
</t>
  </si>
  <si>
    <t>3. Перечень мероприятий подпрограммы</t>
  </si>
  <si>
    <t>Управление информационных технологий и связи</t>
  </si>
  <si>
    <t>Сниж</t>
  </si>
  <si>
    <t>ИКТ</t>
  </si>
  <si>
    <t>Общ</t>
  </si>
  <si>
    <t>Доля рабочих мест, обеспеченных необходимым компьютерным оборудованием и услугами связи в соответствии с требованиями нормативных правовых актов Московской области не менее 
100%.</t>
  </si>
  <si>
    <t>МКУ «Управление по обеспечению деятельности органов местного самоуправления Городско
го округа Подольск», структурные подразделения Администрации</t>
  </si>
  <si>
    <t>Мероприятие 1. Приобретение, установка, настройка, монтаж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средств защиты информационно-технологической и телекоммуникационной инфраструктуры от компьютерных атак, а также проведение мероприятий по защите информации и аттестации по требованиям безопасности информации объектов информатизации, ЦОД и ИС, используемых ОМСУ муниципального образования Московской области</t>
  </si>
  <si>
    <t>Основное мероприятие. 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</t>
  </si>
  <si>
    <t>6.</t>
  </si>
  <si>
    <t>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</t>
  </si>
  <si>
    <t>6.1</t>
  </si>
  <si>
    <t xml:space="preserve">Внебюджетные источники
</t>
  </si>
  <si>
    <t>обл</t>
  </si>
  <si>
    <t>ГО</t>
  </si>
  <si>
    <t>Итог</t>
  </si>
  <si>
    <t>7.</t>
  </si>
  <si>
    <t>Основное мероприятие.
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</si>
  <si>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Обеспечение ОМСУ муниципального образования Московской области телефонной связью</t>
  </si>
  <si>
    <t>7.1</t>
  </si>
  <si>
    <t>Доля муниципальных учреждений культуры, обеспеченных доступом в информационно-теле-коммуникационную сеть Интернет на ско-рости: для учреждений культуры, расположен-ных в городских насе-ленных пунктах  – не менее 50 Мбит/с; для учреждений культуры, расположенных в сельских населенных пунктах, – не менее 10 Мбит/с</t>
  </si>
  <si>
    <t>Объем фи-нансирования мероприятия в году, пред-шествующему году начала реализации муниципальной программы (тыс. руб)</t>
  </si>
  <si>
    <t>Итого,в том числе:</t>
  </si>
  <si>
    <t xml:space="preserve">Оснащение мультимедийными проекторами и экранами для мультимедийных проекторов общеобразовательных организаций в муниципальном </t>
  </si>
  <si>
    <t>Оснащение планшетными компьютерами общеобразовательных организаций в муниципальном образовании Московской области</t>
  </si>
  <si>
    <t>Обеспечение современными аппаратно-программными комплексами общеобразовательных организаций в Московской области</t>
  </si>
  <si>
    <t xml:space="preserve">Внедрена целевая модель цифровой образовательной среды в общеобразовательных организациях и профессиональных образовательных </t>
  </si>
  <si>
    <t>Доля ОМСУ муници-пального образования Московской области и их подведомственных учреждений, использующих региональные межведомственные информационные системы поддержки обеспечивающих функций и контроля результативности деятельности-100% к 2021 году.</t>
  </si>
  <si>
    <t>Общая часть</t>
  </si>
  <si>
    <t>Икт</t>
  </si>
  <si>
    <t>Сниж барьер</t>
  </si>
  <si>
    <t>Паспорт МП</t>
  </si>
  <si>
    <t xml:space="preserve">Значения </t>
  </si>
  <si>
    <t>Увеличение доли защищенных по требо-ваниям безопасности информации информационных систем, используемых ОМСУ муниципального образования Московской области, в соответствии с категорией обраба-тываемой информации, а также персональных компьютеров, исполь зуемых на рабочих местах работников, обеспеченных анти-вирусным программным обеспечением с регу-лярным обновлением соответствующих баз до 100%.</t>
  </si>
  <si>
    <t xml:space="preserve">Доля муниципальных дошкольных образовательных организаций и муниципальных общеобразовательных организаций в муниципальном образовании Московской области, подключенных к сети Интернет на скорости:
для дошкольных образовательных организаций – не менее 2 Мбит/с;
для общеобразовательных организаций, расположенных в городских поселениях и городских округах, – не менее 100 Мбит/с;
для общеобразовательных организаций, расположенных в сельских населенных пунктах, – не менее 50 Мбит/с
</t>
  </si>
  <si>
    <t>Мероприятие 2.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му-ниципальных образо-ваний Московской области, доступом в сеть Интернет на скорости: для дош-кольных образова-тельных организаций – не менее 2Мбит/с; для общеобразова-тельных организа ций, расположенных в городских поселе ниях и городских округах, – не менее 100 Мбит/с; для общеобразовательных организаций, распо ложенных в сельских населенных пунктах, – не менее 50 Мбит/с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</si>
</sst>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2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1" applyBorder="1" applyAlignment="1" applyProtection="1">
      <alignment horizontal="justify"/>
    </xf>
    <xf numFmtId="0" fontId="3" fillId="0" borderId="0" xfId="1" applyBorder="1" applyAlignment="1" applyProtection="1"/>
    <xf numFmtId="0" fontId="6" fillId="0" borderId="0" xfId="0" applyFont="1"/>
    <xf numFmtId="2" fontId="4" fillId="0" borderId="1" xfId="0" applyNumberFormat="1" applyFont="1" applyBorder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9" fillId="0" borderId="1" xfId="0" applyFont="1" applyBorder="1"/>
    <xf numFmtId="0" fontId="10" fillId="0" borderId="1" xfId="0" applyFont="1" applyBorder="1"/>
    <xf numFmtId="0" fontId="11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6" xfId="0" applyFont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3" fillId="0" borderId="0" xfId="0" applyFont="1"/>
    <xf numFmtId="0" fontId="12" fillId="0" borderId="2" xfId="0" applyFont="1" applyBorder="1" applyAlignment="1">
      <alignment horizontal="center"/>
    </xf>
    <xf numFmtId="0" fontId="12" fillId="0" borderId="1" xfId="0" applyFont="1" applyBorder="1"/>
    <xf numFmtId="0" fontId="6" fillId="0" borderId="0" xfId="0" applyFont="1" applyAlignment="1">
      <alignment horizontal="center"/>
    </xf>
    <xf numFmtId="0" fontId="13" fillId="0" borderId="0" xfId="0" applyFont="1" applyBorder="1"/>
    <xf numFmtId="0" fontId="15" fillId="0" borderId="0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13" fillId="0" borderId="0" xfId="0" applyNumberFormat="1" applyFont="1"/>
    <xf numFmtId="164" fontId="0" fillId="0" borderId="0" xfId="0" applyNumberFormat="1"/>
    <xf numFmtId="0" fontId="15" fillId="2" borderId="0" xfId="0" applyFont="1" applyFill="1" applyBorder="1" applyAlignment="1">
      <alignment horizontal="right" vertical="top" wrapText="1"/>
    </xf>
    <xf numFmtId="0" fontId="4" fillId="0" borderId="0" xfId="0" applyFont="1" applyBorder="1" applyAlignment="1">
      <alignment horizontal="right" wrapText="1"/>
    </xf>
    <xf numFmtId="0" fontId="16" fillId="0" borderId="0" xfId="0" applyFont="1"/>
    <xf numFmtId="0" fontId="16" fillId="0" borderId="1" xfId="0" applyFont="1" applyBorder="1"/>
    <xf numFmtId="0" fontId="17" fillId="0" borderId="0" xfId="0" applyFont="1" applyBorder="1" applyAlignment="1">
      <alignment horizontal="right" wrapText="1"/>
    </xf>
    <xf numFmtId="0" fontId="17" fillId="2" borderId="0" xfId="0" applyFont="1" applyFill="1" applyBorder="1" applyAlignment="1">
      <alignment horizontal="right" vertical="top" wrapText="1"/>
    </xf>
    <xf numFmtId="0" fontId="16" fillId="0" borderId="0" xfId="0" applyFont="1" applyBorder="1"/>
    <xf numFmtId="0" fontId="4" fillId="0" borderId="1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4" xfId="0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164" fontId="2" fillId="0" borderId="3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164" fontId="4" fillId="0" borderId="15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2" fontId="2" fillId="0" borderId="3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12" fillId="0" borderId="0" xfId="0" applyFont="1" applyBorder="1"/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vertical="top" wrapText="1"/>
    </xf>
    <xf numFmtId="164" fontId="12" fillId="0" borderId="0" xfId="0" applyNumberFormat="1" applyFont="1" applyBorder="1" applyAlignment="1">
      <alignment horizontal="center" vertical="top" wrapText="1"/>
    </xf>
    <xf numFmtId="164" fontId="5" fillId="0" borderId="0" xfId="0" applyNumberFormat="1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right" vertical="top" wrapText="1"/>
    </xf>
    <xf numFmtId="164" fontId="16" fillId="0" borderId="0" xfId="0" applyNumberFormat="1" applyFont="1"/>
    <xf numFmtId="164" fontId="16" fillId="0" borderId="1" xfId="0" applyNumberFormat="1" applyFont="1" applyBorder="1"/>
    <xf numFmtId="164" fontId="4" fillId="0" borderId="6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vertical="top" wrapText="1"/>
    </xf>
    <xf numFmtId="2" fontId="4" fillId="0" borderId="2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right" vertical="top" wrapText="1"/>
    </xf>
    <xf numFmtId="2" fontId="17" fillId="0" borderId="1" xfId="0" applyNumberFormat="1" applyFont="1" applyBorder="1" applyAlignment="1">
      <alignment horizontal="right" vertical="top" wrapText="1"/>
    </xf>
    <xf numFmtId="2" fontId="16" fillId="0" borderId="1" xfId="0" applyNumberFormat="1" applyFont="1" applyBorder="1"/>
    <xf numFmtId="2" fontId="16" fillId="0" borderId="0" xfId="0" applyNumberFormat="1" applyFont="1"/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4" fillId="0" borderId="0" xfId="0" applyNumberFormat="1" applyFont="1" applyBorder="1" applyAlignment="1">
      <alignment horizontal="right" vertical="top" wrapText="1"/>
    </xf>
    <xf numFmtId="0" fontId="15" fillId="0" borderId="0" xfId="0" applyFont="1"/>
    <xf numFmtId="165" fontId="0" fillId="0" borderId="0" xfId="0" applyNumberFormat="1"/>
    <xf numFmtId="165" fontId="15" fillId="0" borderId="0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6" fontId="4" fillId="0" borderId="1" xfId="0" applyNumberFormat="1" applyFont="1" applyBorder="1" applyAlignment="1">
      <alignment horizontal="right" vertical="top" wrapText="1"/>
    </xf>
    <xf numFmtId="166" fontId="4" fillId="0" borderId="3" xfId="0" applyNumberFormat="1" applyFont="1" applyBorder="1" applyAlignment="1">
      <alignment horizontal="right" vertical="top" wrapText="1"/>
    </xf>
    <xf numFmtId="166" fontId="4" fillId="0" borderId="2" xfId="0" applyNumberFormat="1" applyFont="1" applyBorder="1" applyAlignment="1">
      <alignment horizontal="right" vertical="top" wrapText="1"/>
    </xf>
    <xf numFmtId="165" fontId="4" fillId="0" borderId="14" xfId="0" applyNumberFormat="1" applyFont="1" applyBorder="1" applyAlignment="1">
      <alignment horizontal="right" vertical="top" wrapText="1"/>
    </xf>
    <xf numFmtId="166" fontId="4" fillId="0" borderId="14" xfId="0" applyNumberFormat="1" applyFont="1" applyBorder="1" applyAlignment="1">
      <alignment horizontal="right" vertical="top" wrapText="1"/>
    </xf>
    <xf numFmtId="166" fontId="5" fillId="0" borderId="1" xfId="0" applyNumberFormat="1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right" vertical="top" wrapText="1"/>
    </xf>
    <xf numFmtId="2" fontId="4" fillId="2" borderId="6" xfId="0" applyNumberFormat="1" applyFont="1" applyFill="1" applyBorder="1" applyAlignment="1">
      <alignment horizontal="right" vertical="top" wrapText="1"/>
    </xf>
    <xf numFmtId="166" fontId="4" fillId="2" borderId="1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Border="1" applyAlignment="1">
      <alignment horizontal="right" vertical="top" wrapText="1"/>
    </xf>
    <xf numFmtId="2" fontId="4" fillId="0" borderId="14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9" fontId="7" fillId="0" borderId="2" xfId="1" applyNumberFormat="1" applyFont="1" applyBorder="1" applyAlignment="1" applyProtection="1">
      <alignment horizontal="center" vertical="center" wrapText="1"/>
    </xf>
    <xf numFmtId="49" fontId="7" fillId="0" borderId="3" xfId="1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center" vertical="top" wrapText="1"/>
    </xf>
    <xf numFmtId="2" fontId="4" fillId="0" borderId="9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2" fontId="4" fillId="0" borderId="12" xfId="0" applyNumberFormat="1" applyFont="1" applyBorder="1" applyAlignment="1">
      <alignment horizontal="center" vertical="top" wrapText="1"/>
    </xf>
    <xf numFmtId="2" fontId="4" fillId="0" borderId="13" xfId="0" applyNumberFormat="1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16" fontId="2" fillId="0" borderId="2" xfId="0" applyNumberFormat="1" applyFont="1" applyBorder="1" applyAlignment="1">
      <alignment horizontal="center"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2" fillId="0" borderId="1" xfId="0" applyFont="1" applyBorder="1" applyAlignment="1">
      <alignment horizontal="center"/>
    </xf>
    <xf numFmtId="0" fontId="4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8" xfId="0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V197"/>
  <sheetViews>
    <sheetView tabSelected="1" workbookViewId="0">
      <pane ySplit="2550" topLeftCell="A130" activePane="bottomLeft"/>
      <selection activeCell="J4" sqref="J4"/>
      <selection pane="bottomLeft" activeCell="I169" sqref="I169"/>
    </sheetView>
  </sheetViews>
  <sheetFormatPr defaultRowHeight="15" x14ac:dyDescent="0.25"/>
  <cols>
    <col min="1" max="1" width="3.42578125" customWidth="1"/>
    <col min="2" max="2" width="15.28515625" customWidth="1"/>
    <col min="3" max="3" width="5.42578125" customWidth="1"/>
    <col min="4" max="4" width="13.5703125" customWidth="1"/>
    <col min="5" max="5" width="10.140625" customWidth="1"/>
    <col min="6" max="6" width="10.7109375" customWidth="1"/>
    <col min="7" max="7" width="7.42578125" customWidth="1"/>
    <col min="8" max="8" width="10.28515625" customWidth="1"/>
    <col min="9" max="9" width="7.42578125" customWidth="1"/>
    <col min="10" max="10" width="7.140625" customWidth="1"/>
    <col min="11" max="11" width="8" customWidth="1"/>
    <col min="12" max="12" width="7" customWidth="1"/>
    <col min="13" max="13" width="7.28515625" customWidth="1"/>
    <col min="14" max="14" width="10.28515625" customWidth="1"/>
    <col min="15" max="15" width="17.85546875" customWidth="1"/>
    <col min="18" max="19" width="10.42578125" bestFit="1" customWidth="1"/>
    <col min="20" max="20" width="10.7109375" bestFit="1" customWidth="1"/>
    <col min="21" max="21" width="10.42578125" bestFit="1" customWidth="1"/>
    <col min="22" max="22" width="10.5703125" bestFit="1" customWidth="1"/>
  </cols>
  <sheetData>
    <row r="2" spans="1:15" ht="18.75" x14ac:dyDescent="0.3">
      <c r="A2" s="1"/>
      <c r="F2" s="7" t="s">
        <v>100</v>
      </c>
    </row>
    <row r="3" spans="1:15" ht="21.75" customHeight="1" x14ac:dyDescent="0.25">
      <c r="A3" s="159" t="s">
        <v>0</v>
      </c>
      <c r="B3" s="162" t="s">
        <v>52</v>
      </c>
      <c r="C3" s="157" t="s">
        <v>53</v>
      </c>
      <c r="D3" s="160" t="s">
        <v>1</v>
      </c>
      <c r="E3" s="164" t="s">
        <v>121</v>
      </c>
      <c r="F3" s="162" t="s">
        <v>54</v>
      </c>
      <c r="G3" s="113" t="s">
        <v>55</v>
      </c>
      <c r="H3" s="114"/>
      <c r="I3" s="114"/>
      <c r="J3" s="114"/>
      <c r="K3" s="114"/>
      <c r="L3" s="114"/>
      <c r="M3" s="115"/>
      <c r="N3" s="157" t="s">
        <v>2</v>
      </c>
      <c r="O3" s="127" t="s">
        <v>56</v>
      </c>
    </row>
    <row r="4" spans="1:15" ht="97.5" customHeight="1" x14ac:dyDescent="0.25">
      <c r="A4" s="159"/>
      <c r="B4" s="163"/>
      <c r="C4" s="158"/>
      <c r="D4" s="160"/>
      <c r="E4" s="165"/>
      <c r="F4" s="166"/>
      <c r="G4" s="43">
        <v>2018</v>
      </c>
      <c r="H4" s="43">
        <v>2019</v>
      </c>
      <c r="I4" s="43">
        <v>2020</v>
      </c>
      <c r="J4" s="43">
        <v>2021</v>
      </c>
      <c r="K4" s="43">
        <v>2022</v>
      </c>
      <c r="L4" s="43">
        <v>2023</v>
      </c>
      <c r="M4" s="43">
        <v>2024</v>
      </c>
      <c r="N4" s="161"/>
      <c r="O4" s="128"/>
    </row>
    <row r="5" spans="1:15" x14ac:dyDescent="0.25">
      <c r="A5" s="2">
        <v>1</v>
      </c>
      <c r="B5" s="2">
        <v>2</v>
      </c>
      <c r="C5" s="42">
        <v>3</v>
      </c>
      <c r="D5" s="42">
        <v>4</v>
      </c>
      <c r="E5" s="42">
        <v>5</v>
      </c>
      <c r="F5" s="2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42">
        <v>14</v>
      </c>
      <c r="O5" s="42">
        <v>15</v>
      </c>
    </row>
    <row r="6" spans="1:15" ht="25.5" customHeight="1" x14ac:dyDescent="0.25">
      <c r="A6" s="156" t="s">
        <v>3</v>
      </c>
      <c r="B6" s="129" t="s">
        <v>4</v>
      </c>
      <c r="C6" s="142" t="s">
        <v>66</v>
      </c>
      <c r="D6" s="40" t="s">
        <v>5</v>
      </c>
      <c r="E6" s="72">
        <v>0</v>
      </c>
      <c r="F6" s="72">
        <v>0</v>
      </c>
      <c r="G6" s="72">
        <v>0</v>
      </c>
      <c r="H6" s="72">
        <v>0</v>
      </c>
      <c r="I6" s="72">
        <v>0</v>
      </c>
      <c r="J6" s="72">
        <v>0</v>
      </c>
      <c r="K6" s="72">
        <v>0</v>
      </c>
      <c r="L6" s="72">
        <v>0</v>
      </c>
      <c r="M6" s="72">
        <v>0</v>
      </c>
      <c r="N6" s="125"/>
      <c r="O6" s="125"/>
    </row>
    <row r="7" spans="1:15" ht="39.75" customHeight="1" x14ac:dyDescent="0.25">
      <c r="A7" s="156"/>
      <c r="B7" s="129"/>
      <c r="C7" s="142"/>
      <c r="D7" s="40" t="s">
        <v>51</v>
      </c>
      <c r="E7" s="72">
        <v>0</v>
      </c>
      <c r="F7" s="72">
        <v>0</v>
      </c>
      <c r="G7" s="72">
        <v>0</v>
      </c>
      <c r="H7" s="72">
        <v>0</v>
      </c>
      <c r="I7" s="72">
        <v>0</v>
      </c>
      <c r="J7" s="72">
        <v>0</v>
      </c>
      <c r="K7" s="72">
        <v>0</v>
      </c>
      <c r="L7" s="72">
        <v>0</v>
      </c>
      <c r="M7" s="72">
        <v>0</v>
      </c>
      <c r="N7" s="125"/>
      <c r="O7" s="125"/>
    </row>
    <row r="8" spans="1:15" ht="37.5" customHeight="1" x14ac:dyDescent="0.25">
      <c r="A8" s="156"/>
      <c r="B8" s="129"/>
      <c r="C8" s="142"/>
      <c r="D8" s="40" t="s">
        <v>10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125"/>
      <c r="O8" s="125"/>
    </row>
    <row r="9" spans="1:15" ht="36.75" customHeight="1" x14ac:dyDescent="0.25">
      <c r="A9" s="156"/>
      <c r="B9" s="129"/>
      <c r="C9" s="142"/>
      <c r="D9" s="40" t="s">
        <v>70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125"/>
      <c r="O9" s="125"/>
    </row>
    <row r="10" spans="1:15" ht="24.75" customHeight="1" x14ac:dyDescent="0.25">
      <c r="A10" s="156"/>
      <c r="B10" s="129"/>
      <c r="C10" s="142"/>
      <c r="D10" s="40" t="s">
        <v>6</v>
      </c>
      <c r="E10" s="72">
        <v>0</v>
      </c>
      <c r="F10" s="72">
        <v>0</v>
      </c>
      <c r="G10" s="72">
        <v>0</v>
      </c>
      <c r="H10" s="72">
        <v>0</v>
      </c>
      <c r="I10" s="72">
        <v>0</v>
      </c>
      <c r="J10" s="72">
        <v>0</v>
      </c>
      <c r="K10" s="72">
        <v>0</v>
      </c>
      <c r="L10" s="72">
        <v>0</v>
      </c>
      <c r="M10" s="72">
        <v>0</v>
      </c>
      <c r="N10" s="125"/>
      <c r="O10" s="125"/>
    </row>
    <row r="11" spans="1:15" ht="27" customHeight="1" x14ac:dyDescent="0.25">
      <c r="A11" s="156" t="s">
        <v>7</v>
      </c>
      <c r="B11" s="144" t="s">
        <v>8</v>
      </c>
      <c r="C11" s="142" t="s">
        <v>66</v>
      </c>
      <c r="D11" s="40" t="s">
        <v>5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125" t="s">
        <v>101</v>
      </c>
      <c r="O11" s="125" t="s">
        <v>90</v>
      </c>
    </row>
    <row r="12" spans="1:15" ht="36.75" customHeight="1" x14ac:dyDescent="0.25">
      <c r="A12" s="156"/>
      <c r="B12" s="144"/>
      <c r="C12" s="142"/>
      <c r="D12" s="40" t="s">
        <v>51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125"/>
      <c r="O12" s="125"/>
    </row>
    <row r="13" spans="1:15" ht="35.25" customHeight="1" x14ac:dyDescent="0.25">
      <c r="A13" s="156"/>
      <c r="B13" s="144"/>
      <c r="C13" s="142"/>
      <c r="D13" s="40" t="s">
        <v>10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72">
        <v>0</v>
      </c>
      <c r="M13" s="72">
        <v>0</v>
      </c>
      <c r="N13" s="125"/>
      <c r="O13" s="125"/>
    </row>
    <row r="14" spans="1:15" ht="36.75" customHeight="1" x14ac:dyDescent="0.25">
      <c r="A14" s="156"/>
      <c r="B14" s="144"/>
      <c r="C14" s="142"/>
      <c r="D14" s="40" t="s">
        <v>70</v>
      </c>
      <c r="E14" s="72">
        <v>0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2">
        <v>0</v>
      </c>
      <c r="M14" s="72">
        <v>0</v>
      </c>
      <c r="N14" s="125"/>
      <c r="O14" s="125"/>
    </row>
    <row r="15" spans="1:15" ht="45" customHeight="1" x14ac:dyDescent="0.25">
      <c r="A15" s="156"/>
      <c r="B15" s="144"/>
      <c r="C15" s="142"/>
      <c r="D15" s="58" t="s">
        <v>112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126"/>
      <c r="O15" s="125"/>
    </row>
    <row r="16" spans="1:15" ht="24" customHeight="1" x14ac:dyDescent="0.25">
      <c r="A16" s="156" t="s">
        <v>9</v>
      </c>
      <c r="B16" s="144" t="s">
        <v>135</v>
      </c>
      <c r="C16" s="142" t="s">
        <v>66</v>
      </c>
      <c r="D16" s="40" t="s">
        <v>5</v>
      </c>
      <c r="E16" s="116" t="s">
        <v>57</v>
      </c>
      <c r="F16" s="117"/>
      <c r="G16" s="117"/>
      <c r="H16" s="117"/>
      <c r="I16" s="117"/>
      <c r="J16" s="117"/>
      <c r="K16" s="117"/>
      <c r="L16" s="117"/>
      <c r="M16" s="118"/>
      <c r="N16" s="167" t="s">
        <v>58</v>
      </c>
      <c r="O16" s="129" t="s">
        <v>134</v>
      </c>
    </row>
    <row r="17" spans="1:15" ht="38.25" customHeight="1" x14ac:dyDescent="0.25">
      <c r="A17" s="156"/>
      <c r="B17" s="144"/>
      <c r="C17" s="142"/>
      <c r="D17" s="40" t="s">
        <v>51</v>
      </c>
      <c r="E17" s="119"/>
      <c r="F17" s="120"/>
      <c r="G17" s="120"/>
      <c r="H17" s="120"/>
      <c r="I17" s="120"/>
      <c r="J17" s="120"/>
      <c r="K17" s="120"/>
      <c r="L17" s="120"/>
      <c r="M17" s="121"/>
      <c r="N17" s="167"/>
      <c r="O17" s="129"/>
    </row>
    <row r="18" spans="1:15" ht="38.25" customHeight="1" x14ac:dyDescent="0.25">
      <c r="A18" s="156"/>
      <c r="B18" s="144"/>
      <c r="C18" s="142"/>
      <c r="D18" s="40" t="s">
        <v>10</v>
      </c>
      <c r="E18" s="119"/>
      <c r="F18" s="120"/>
      <c r="G18" s="120"/>
      <c r="H18" s="120"/>
      <c r="I18" s="120"/>
      <c r="J18" s="120"/>
      <c r="K18" s="120"/>
      <c r="L18" s="120"/>
      <c r="M18" s="121"/>
      <c r="N18" s="167"/>
      <c r="O18" s="129"/>
    </row>
    <row r="19" spans="1:15" ht="36" customHeight="1" x14ac:dyDescent="0.25">
      <c r="A19" s="156"/>
      <c r="B19" s="144"/>
      <c r="C19" s="142"/>
      <c r="D19" s="40" t="s">
        <v>70</v>
      </c>
      <c r="E19" s="119"/>
      <c r="F19" s="120"/>
      <c r="G19" s="120"/>
      <c r="H19" s="120"/>
      <c r="I19" s="120"/>
      <c r="J19" s="120"/>
      <c r="K19" s="120"/>
      <c r="L19" s="120"/>
      <c r="M19" s="121"/>
      <c r="N19" s="167"/>
      <c r="O19" s="129"/>
    </row>
    <row r="20" spans="1:15" ht="32.25" customHeight="1" x14ac:dyDescent="0.25">
      <c r="A20" s="156"/>
      <c r="B20" s="144"/>
      <c r="C20" s="142"/>
      <c r="D20" s="58" t="s">
        <v>6</v>
      </c>
      <c r="E20" s="119"/>
      <c r="F20" s="120"/>
      <c r="G20" s="120"/>
      <c r="H20" s="120"/>
      <c r="I20" s="120"/>
      <c r="J20" s="120"/>
      <c r="K20" s="120"/>
      <c r="L20" s="120"/>
      <c r="M20" s="121"/>
      <c r="N20" s="168"/>
      <c r="O20" s="129"/>
    </row>
    <row r="21" spans="1:15" ht="107.25" customHeight="1" x14ac:dyDescent="0.25">
      <c r="A21" s="156"/>
      <c r="B21" s="144"/>
      <c r="C21" s="142"/>
      <c r="D21" s="60"/>
      <c r="E21" s="119"/>
      <c r="F21" s="120"/>
      <c r="G21" s="120"/>
      <c r="H21" s="120"/>
      <c r="I21" s="120"/>
      <c r="J21" s="120"/>
      <c r="K21" s="120"/>
      <c r="L21" s="120"/>
      <c r="M21" s="121"/>
      <c r="N21" s="168"/>
      <c r="O21" s="129"/>
    </row>
    <row r="22" spans="1:15" ht="36" customHeight="1" x14ac:dyDescent="0.25">
      <c r="A22" s="156"/>
      <c r="B22" s="144"/>
      <c r="C22" s="145"/>
      <c r="D22" s="66"/>
      <c r="E22" s="120"/>
      <c r="F22" s="120"/>
      <c r="G22" s="120"/>
      <c r="H22" s="120"/>
      <c r="I22" s="120"/>
      <c r="J22" s="120"/>
      <c r="K22" s="120"/>
      <c r="L22" s="120"/>
      <c r="M22" s="121"/>
      <c r="N22" s="168"/>
      <c r="O22" s="129"/>
    </row>
    <row r="23" spans="1:15" ht="36.75" customHeight="1" x14ac:dyDescent="0.25">
      <c r="A23" s="156"/>
      <c r="B23" s="144"/>
      <c r="C23" s="145"/>
      <c r="D23" s="66"/>
      <c r="E23" s="120"/>
      <c r="F23" s="120"/>
      <c r="G23" s="120"/>
      <c r="H23" s="120"/>
      <c r="I23" s="120"/>
      <c r="J23" s="120"/>
      <c r="K23" s="120"/>
      <c r="L23" s="120"/>
      <c r="M23" s="121"/>
      <c r="N23" s="168"/>
      <c r="O23" s="129"/>
    </row>
    <row r="24" spans="1:15" ht="10.5" customHeight="1" x14ac:dyDescent="0.25">
      <c r="A24" s="156"/>
      <c r="B24" s="144"/>
      <c r="C24" s="145"/>
      <c r="D24" s="66"/>
      <c r="E24" s="120"/>
      <c r="F24" s="120"/>
      <c r="G24" s="120"/>
      <c r="H24" s="120"/>
      <c r="I24" s="120"/>
      <c r="J24" s="120"/>
      <c r="K24" s="120"/>
      <c r="L24" s="120"/>
      <c r="M24" s="121"/>
      <c r="N24" s="168"/>
      <c r="O24" s="129"/>
    </row>
    <row r="25" spans="1:15" ht="53.25" hidden="1" customHeight="1" x14ac:dyDescent="0.25">
      <c r="A25" s="156"/>
      <c r="B25" s="144"/>
      <c r="C25" s="142"/>
      <c r="D25" s="59"/>
      <c r="E25" s="122"/>
      <c r="F25" s="123"/>
      <c r="G25" s="123"/>
      <c r="H25" s="123"/>
      <c r="I25" s="123"/>
      <c r="J25" s="123"/>
      <c r="K25" s="123"/>
      <c r="L25" s="123"/>
      <c r="M25" s="124"/>
      <c r="N25" s="168"/>
      <c r="O25" s="129"/>
    </row>
    <row r="26" spans="1:15" ht="26.25" customHeight="1" x14ac:dyDescent="0.25">
      <c r="A26" s="156" t="s">
        <v>11</v>
      </c>
      <c r="B26" s="144" t="s">
        <v>12</v>
      </c>
      <c r="C26" s="142" t="s">
        <v>66</v>
      </c>
      <c r="D26" s="40" t="s">
        <v>5</v>
      </c>
      <c r="E26" s="116" t="s">
        <v>59</v>
      </c>
      <c r="F26" s="117"/>
      <c r="G26" s="117"/>
      <c r="H26" s="117"/>
      <c r="I26" s="117"/>
      <c r="J26" s="117"/>
      <c r="K26" s="117"/>
      <c r="L26" s="117"/>
      <c r="M26" s="118"/>
      <c r="N26" s="125" t="s">
        <v>60</v>
      </c>
      <c r="O26" s="125" t="s">
        <v>89</v>
      </c>
    </row>
    <row r="27" spans="1:15" ht="38.25" customHeight="1" x14ac:dyDescent="0.25">
      <c r="A27" s="156"/>
      <c r="B27" s="144"/>
      <c r="C27" s="142"/>
      <c r="D27" s="40" t="s">
        <v>51</v>
      </c>
      <c r="E27" s="119"/>
      <c r="F27" s="120"/>
      <c r="G27" s="120"/>
      <c r="H27" s="120"/>
      <c r="I27" s="120"/>
      <c r="J27" s="120"/>
      <c r="K27" s="120"/>
      <c r="L27" s="120"/>
      <c r="M27" s="121"/>
      <c r="N27" s="125"/>
      <c r="O27" s="125"/>
    </row>
    <row r="28" spans="1:15" ht="37.5" customHeight="1" x14ac:dyDescent="0.25">
      <c r="A28" s="156"/>
      <c r="B28" s="144"/>
      <c r="C28" s="142"/>
      <c r="D28" s="40" t="s">
        <v>10</v>
      </c>
      <c r="E28" s="119"/>
      <c r="F28" s="120"/>
      <c r="G28" s="120"/>
      <c r="H28" s="120"/>
      <c r="I28" s="120"/>
      <c r="J28" s="120"/>
      <c r="K28" s="120"/>
      <c r="L28" s="120"/>
      <c r="M28" s="121"/>
      <c r="N28" s="125"/>
      <c r="O28" s="125"/>
    </row>
    <row r="29" spans="1:15" ht="38.25" customHeight="1" x14ac:dyDescent="0.25">
      <c r="A29" s="156"/>
      <c r="B29" s="144"/>
      <c r="C29" s="142"/>
      <c r="D29" s="40" t="s">
        <v>70</v>
      </c>
      <c r="E29" s="119"/>
      <c r="F29" s="120"/>
      <c r="G29" s="120"/>
      <c r="H29" s="120"/>
      <c r="I29" s="120"/>
      <c r="J29" s="120"/>
      <c r="K29" s="120"/>
      <c r="L29" s="120"/>
      <c r="M29" s="121"/>
      <c r="N29" s="125"/>
      <c r="O29" s="125"/>
    </row>
    <row r="30" spans="1:15" ht="30.75" customHeight="1" x14ac:dyDescent="0.25">
      <c r="A30" s="156"/>
      <c r="B30" s="144"/>
      <c r="C30" s="142"/>
      <c r="D30" s="40" t="s">
        <v>6</v>
      </c>
      <c r="E30" s="122"/>
      <c r="F30" s="123"/>
      <c r="G30" s="123"/>
      <c r="H30" s="123"/>
      <c r="I30" s="123"/>
      <c r="J30" s="123"/>
      <c r="K30" s="123"/>
      <c r="L30" s="123"/>
      <c r="M30" s="124"/>
      <c r="N30" s="126"/>
      <c r="O30" s="125"/>
    </row>
    <row r="31" spans="1:15" ht="24.75" customHeight="1" x14ac:dyDescent="0.25">
      <c r="A31" s="156" t="s">
        <v>13</v>
      </c>
      <c r="B31" s="144" t="s">
        <v>14</v>
      </c>
      <c r="C31" s="142" t="s">
        <v>66</v>
      </c>
      <c r="D31" s="40" t="s">
        <v>5</v>
      </c>
      <c r="E31" s="116" t="s">
        <v>59</v>
      </c>
      <c r="F31" s="117"/>
      <c r="G31" s="117"/>
      <c r="H31" s="117"/>
      <c r="I31" s="117"/>
      <c r="J31" s="117"/>
      <c r="K31" s="117"/>
      <c r="L31" s="117"/>
      <c r="M31" s="118"/>
      <c r="N31" s="125" t="s">
        <v>60</v>
      </c>
      <c r="O31" s="125" t="s">
        <v>88</v>
      </c>
    </row>
    <row r="32" spans="1:15" ht="36.75" customHeight="1" x14ac:dyDescent="0.25">
      <c r="A32" s="156"/>
      <c r="B32" s="144"/>
      <c r="C32" s="142"/>
      <c r="D32" s="40" t="s">
        <v>51</v>
      </c>
      <c r="E32" s="119"/>
      <c r="F32" s="120"/>
      <c r="G32" s="120"/>
      <c r="H32" s="120"/>
      <c r="I32" s="120"/>
      <c r="J32" s="120"/>
      <c r="K32" s="120"/>
      <c r="L32" s="120"/>
      <c r="M32" s="121"/>
      <c r="N32" s="125"/>
      <c r="O32" s="125"/>
    </row>
    <row r="33" spans="1:15" ht="35.25" customHeight="1" x14ac:dyDescent="0.25">
      <c r="A33" s="156"/>
      <c r="B33" s="144"/>
      <c r="C33" s="142"/>
      <c r="D33" s="40" t="s">
        <v>10</v>
      </c>
      <c r="E33" s="119"/>
      <c r="F33" s="120"/>
      <c r="G33" s="120"/>
      <c r="H33" s="120"/>
      <c r="I33" s="120"/>
      <c r="J33" s="120"/>
      <c r="K33" s="120"/>
      <c r="L33" s="120"/>
      <c r="M33" s="121"/>
      <c r="N33" s="125"/>
      <c r="O33" s="125"/>
    </row>
    <row r="34" spans="1:15" ht="36.75" customHeight="1" x14ac:dyDescent="0.25">
      <c r="A34" s="156"/>
      <c r="B34" s="144"/>
      <c r="C34" s="142"/>
      <c r="D34" s="40" t="s">
        <v>70</v>
      </c>
      <c r="E34" s="119"/>
      <c r="F34" s="120"/>
      <c r="G34" s="120"/>
      <c r="H34" s="120"/>
      <c r="I34" s="120"/>
      <c r="J34" s="120"/>
      <c r="K34" s="120"/>
      <c r="L34" s="120"/>
      <c r="M34" s="121"/>
      <c r="N34" s="125"/>
      <c r="O34" s="125"/>
    </row>
    <row r="35" spans="1:15" ht="150" customHeight="1" x14ac:dyDescent="0.25">
      <c r="A35" s="156"/>
      <c r="B35" s="144"/>
      <c r="C35" s="142"/>
      <c r="D35" s="40" t="s">
        <v>6</v>
      </c>
      <c r="E35" s="122"/>
      <c r="F35" s="123"/>
      <c r="G35" s="123"/>
      <c r="H35" s="123"/>
      <c r="I35" s="123"/>
      <c r="J35" s="123"/>
      <c r="K35" s="123"/>
      <c r="L35" s="123"/>
      <c r="M35" s="124"/>
      <c r="N35" s="125"/>
      <c r="O35" s="125"/>
    </row>
    <row r="36" spans="1:15" ht="23.25" customHeight="1" x14ac:dyDescent="0.25">
      <c r="A36" s="156" t="s">
        <v>15</v>
      </c>
      <c r="B36" s="144" t="s">
        <v>16</v>
      </c>
      <c r="C36" s="142" t="s">
        <v>66</v>
      </c>
      <c r="D36" s="40" t="s">
        <v>5</v>
      </c>
      <c r="E36" s="116" t="s">
        <v>59</v>
      </c>
      <c r="F36" s="117"/>
      <c r="G36" s="117"/>
      <c r="H36" s="117"/>
      <c r="I36" s="117"/>
      <c r="J36" s="117"/>
      <c r="K36" s="117"/>
      <c r="L36" s="117"/>
      <c r="M36" s="118"/>
      <c r="N36" s="130" t="s">
        <v>106</v>
      </c>
      <c r="O36" s="125" t="s">
        <v>105</v>
      </c>
    </row>
    <row r="37" spans="1:15" ht="36" customHeight="1" x14ac:dyDescent="0.25">
      <c r="A37" s="156"/>
      <c r="B37" s="144"/>
      <c r="C37" s="142"/>
      <c r="D37" s="40" t="s">
        <v>51</v>
      </c>
      <c r="E37" s="119"/>
      <c r="F37" s="120"/>
      <c r="G37" s="120"/>
      <c r="H37" s="120"/>
      <c r="I37" s="120"/>
      <c r="J37" s="120"/>
      <c r="K37" s="120"/>
      <c r="L37" s="120"/>
      <c r="M37" s="121"/>
      <c r="N37" s="125"/>
      <c r="O37" s="125"/>
    </row>
    <row r="38" spans="1:15" ht="36.75" customHeight="1" x14ac:dyDescent="0.25">
      <c r="A38" s="156"/>
      <c r="B38" s="144"/>
      <c r="C38" s="142"/>
      <c r="D38" s="40" t="s">
        <v>10</v>
      </c>
      <c r="E38" s="119"/>
      <c r="F38" s="120"/>
      <c r="G38" s="120"/>
      <c r="H38" s="120"/>
      <c r="I38" s="120"/>
      <c r="J38" s="120"/>
      <c r="K38" s="120"/>
      <c r="L38" s="120"/>
      <c r="M38" s="121"/>
      <c r="N38" s="125"/>
      <c r="O38" s="125"/>
    </row>
    <row r="39" spans="1:15" ht="38.25" customHeight="1" x14ac:dyDescent="0.25">
      <c r="A39" s="156"/>
      <c r="B39" s="144"/>
      <c r="C39" s="142"/>
      <c r="D39" s="40" t="s">
        <v>70</v>
      </c>
      <c r="E39" s="119"/>
      <c r="F39" s="120"/>
      <c r="G39" s="120"/>
      <c r="H39" s="120"/>
      <c r="I39" s="120"/>
      <c r="J39" s="120"/>
      <c r="K39" s="120"/>
      <c r="L39" s="120"/>
      <c r="M39" s="121"/>
      <c r="N39" s="125"/>
      <c r="O39" s="125"/>
    </row>
    <row r="40" spans="1:15" ht="62.25" customHeight="1" x14ac:dyDescent="0.25">
      <c r="A40" s="156"/>
      <c r="B40" s="144"/>
      <c r="C40" s="142"/>
      <c r="D40" s="40" t="s">
        <v>6</v>
      </c>
      <c r="E40" s="122"/>
      <c r="F40" s="123"/>
      <c r="G40" s="123"/>
      <c r="H40" s="123"/>
      <c r="I40" s="123"/>
      <c r="J40" s="123"/>
      <c r="K40" s="123"/>
      <c r="L40" s="123"/>
      <c r="M40" s="124"/>
      <c r="N40" s="125"/>
      <c r="O40" s="125"/>
    </row>
    <row r="41" spans="1:15" ht="25.5" customHeight="1" x14ac:dyDescent="0.25">
      <c r="A41" s="156" t="s">
        <v>17</v>
      </c>
      <c r="B41" s="144" t="s">
        <v>18</v>
      </c>
      <c r="C41" s="142" t="s">
        <v>66</v>
      </c>
      <c r="D41" s="40" t="s">
        <v>5</v>
      </c>
      <c r="E41" s="116" t="s">
        <v>61</v>
      </c>
      <c r="F41" s="117"/>
      <c r="G41" s="117"/>
      <c r="H41" s="117"/>
      <c r="I41" s="117"/>
      <c r="J41" s="117"/>
      <c r="K41" s="117"/>
      <c r="L41" s="117"/>
      <c r="M41" s="118"/>
      <c r="N41" s="125" t="s">
        <v>62</v>
      </c>
      <c r="O41" s="125" t="s">
        <v>91</v>
      </c>
    </row>
    <row r="42" spans="1:15" ht="34.5" customHeight="1" x14ac:dyDescent="0.25">
      <c r="A42" s="156"/>
      <c r="B42" s="144"/>
      <c r="C42" s="142"/>
      <c r="D42" s="40" t="s">
        <v>51</v>
      </c>
      <c r="E42" s="119"/>
      <c r="F42" s="120"/>
      <c r="G42" s="120"/>
      <c r="H42" s="120"/>
      <c r="I42" s="120"/>
      <c r="J42" s="120"/>
      <c r="K42" s="120"/>
      <c r="L42" s="120"/>
      <c r="M42" s="121"/>
      <c r="N42" s="125"/>
      <c r="O42" s="125"/>
    </row>
    <row r="43" spans="1:15" ht="36.75" customHeight="1" x14ac:dyDescent="0.25">
      <c r="A43" s="156"/>
      <c r="B43" s="144"/>
      <c r="C43" s="142"/>
      <c r="D43" s="40" t="s">
        <v>10</v>
      </c>
      <c r="E43" s="119"/>
      <c r="F43" s="120"/>
      <c r="G43" s="120"/>
      <c r="H43" s="120"/>
      <c r="I43" s="120"/>
      <c r="J43" s="120"/>
      <c r="K43" s="120"/>
      <c r="L43" s="120"/>
      <c r="M43" s="121"/>
      <c r="N43" s="125"/>
      <c r="O43" s="125"/>
    </row>
    <row r="44" spans="1:15" ht="37.5" customHeight="1" x14ac:dyDescent="0.25">
      <c r="A44" s="156"/>
      <c r="B44" s="144"/>
      <c r="C44" s="142"/>
      <c r="D44" s="40" t="s">
        <v>70</v>
      </c>
      <c r="E44" s="119"/>
      <c r="F44" s="120"/>
      <c r="G44" s="120"/>
      <c r="H44" s="120"/>
      <c r="I44" s="120"/>
      <c r="J44" s="120"/>
      <c r="K44" s="120"/>
      <c r="L44" s="120"/>
      <c r="M44" s="121"/>
      <c r="N44" s="125"/>
      <c r="O44" s="125"/>
    </row>
    <row r="45" spans="1:15" ht="27.75" customHeight="1" x14ac:dyDescent="0.25">
      <c r="A45" s="156"/>
      <c r="B45" s="144"/>
      <c r="C45" s="142"/>
      <c r="D45" s="40" t="s">
        <v>6</v>
      </c>
      <c r="E45" s="122"/>
      <c r="F45" s="123"/>
      <c r="G45" s="123"/>
      <c r="H45" s="123"/>
      <c r="I45" s="123"/>
      <c r="J45" s="123"/>
      <c r="K45" s="123"/>
      <c r="L45" s="123"/>
      <c r="M45" s="124"/>
      <c r="N45" s="125"/>
      <c r="O45" s="125"/>
    </row>
    <row r="46" spans="1:15" ht="24" customHeight="1" x14ac:dyDescent="0.25">
      <c r="A46" s="156" t="s">
        <v>19</v>
      </c>
      <c r="B46" s="144" t="s">
        <v>20</v>
      </c>
      <c r="C46" s="142" t="s">
        <v>66</v>
      </c>
      <c r="D46" s="40" t="s">
        <v>5</v>
      </c>
      <c r="E46" s="27">
        <f>E51</f>
        <v>3450</v>
      </c>
      <c r="F46" s="95">
        <f>SUM(G46:M46)</f>
        <v>15646.785959999999</v>
      </c>
      <c r="G46" s="8">
        <f t="shared" ref="G46:M46" si="0">G51</f>
        <v>5049.53</v>
      </c>
      <c r="H46" s="95">
        <f t="shared" si="0"/>
        <v>2714.25596</v>
      </c>
      <c r="I46" s="27">
        <f t="shared" si="0"/>
        <v>3940</v>
      </c>
      <c r="J46" s="27">
        <f t="shared" si="0"/>
        <v>3943</v>
      </c>
      <c r="K46" s="27">
        <f t="shared" si="0"/>
        <v>0</v>
      </c>
      <c r="L46" s="27">
        <f t="shared" si="0"/>
        <v>0</v>
      </c>
      <c r="M46" s="27">
        <f t="shared" si="0"/>
        <v>0</v>
      </c>
      <c r="N46" s="125"/>
      <c r="O46" s="125" t="s">
        <v>133</v>
      </c>
    </row>
    <row r="47" spans="1:15" ht="36" customHeight="1" x14ac:dyDescent="0.25">
      <c r="A47" s="156"/>
      <c r="B47" s="144"/>
      <c r="C47" s="142"/>
      <c r="D47" s="40" t="s">
        <v>51</v>
      </c>
      <c r="E47" s="27">
        <f t="shared" ref="E47:M47" si="1">E52</f>
        <v>0</v>
      </c>
      <c r="F47" s="27">
        <f t="shared" si="1"/>
        <v>0</v>
      </c>
      <c r="G47" s="27">
        <f t="shared" si="1"/>
        <v>0</v>
      </c>
      <c r="H47" s="27">
        <f t="shared" si="1"/>
        <v>0</v>
      </c>
      <c r="I47" s="27">
        <f t="shared" si="1"/>
        <v>0</v>
      </c>
      <c r="J47" s="27">
        <f t="shared" si="1"/>
        <v>0</v>
      </c>
      <c r="K47" s="27">
        <f t="shared" si="1"/>
        <v>0</v>
      </c>
      <c r="L47" s="27">
        <f t="shared" si="1"/>
        <v>0</v>
      </c>
      <c r="M47" s="27">
        <f t="shared" si="1"/>
        <v>0</v>
      </c>
      <c r="N47" s="125"/>
      <c r="O47" s="125"/>
    </row>
    <row r="48" spans="1:15" ht="35.25" customHeight="1" x14ac:dyDescent="0.25">
      <c r="A48" s="156"/>
      <c r="B48" s="144"/>
      <c r="C48" s="142"/>
      <c r="D48" s="40" t="s">
        <v>10</v>
      </c>
      <c r="E48" s="27">
        <f t="shared" ref="E48:M50" si="2">E53</f>
        <v>0</v>
      </c>
      <c r="F48" s="27">
        <f t="shared" si="2"/>
        <v>0</v>
      </c>
      <c r="G48" s="27">
        <f t="shared" si="2"/>
        <v>0</v>
      </c>
      <c r="H48" s="27">
        <f t="shared" si="2"/>
        <v>0</v>
      </c>
      <c r="I48" s="27">
        <f t="shared" si="2"/>
        <v>0</v>
      </c>
      <c r="J48" s="27">
        <f t="shared" si="2"/>
        <v>0</v>
      </c>
      <c r="K48" s="27">
        <f t="shared" si="2"/>
        <v>0</v>
      </c>
      <c r="L48" s="27">
        <f t="shared" si="2"/>
        <v>0</v>
      </c>
      <c r="M48" s="27">
        <f t="shared" si="2"/>
        <v>0</v>
      </c>
      <c r="N48" s="125"/>
      <c r="O48" s="125"/>
    </row>
    <row r="49" spans="1:18" ht="35.25" customHeight="1" x14ac:dyDescent="0.25">
      <c r="A49" s="156"/>
      <c r="B49" s="144"/>
      <c r="C49" s="142"/>
      <c r="D49" s="58" t="s">
        <v>70</v>
      </c>
      <c r="E49" s="48">
        <f t="shared" ref="E49:M49" si="3">E51</f>
        <v>3450</v>
      </c>
      <c r="F49" s="97">
        <f t="shared" si="3"/>
        <v>15646.785959999999</v>
      </c>
      <c r="G49" s="74">
        <f t="shared" si="3"/>
        <v>5049.53</v>
      </c>
      <c r="H49" s="97">
        <f t="shared" si="3"/>
        <v>2714.25596</v>
      </c>
      <c r="I49" s="48">
        <f t="shared" si="3"/>
        <v>3940</v>
      </c>
      <c r="J49" s="48">
        <f t="shared" si="3"/>
        <v>3943</v>
      </c>
      <c r="K49" s="48">
        <f t="shared" si="3"/>
        <v>0</v>
      </c>
      <c r="L49" s="48">
        <f t="shared" si="3"/>
        <v>0</v>
      </c>
      <c r="M49" s="48">
        <f t="shared" si="3"/>
        <v>0</v>
      </c>
      <c r="N49" s="125"/>
      <c r="O49" s="125"/>
    </row>
    <row r="50" spans="1:18" ht="123.75" customHeight="1" x14ac:dyDescent="0.25">
      <c r="A50" s="156"/>
      <c r="B50" s="144"/>
      <c r="C50" s="142"/>
      <c r="D50" s="93" t="s">
        <v>6</v>
      </c>
      <c r="E50" s="27">
        <f t="shared" si="2"/>
        <v>0</v>
      </c>
      <c r="F50" s="27">
        <f t="shared" si="2"/>
        <v>0</v>
      </c>
      <c r="G50" s="27">
        <f t="shared" si="2"/>
        <v>0</v>
      </c>
      <c r="H50" s="27">
        <f t="shared" si="2"/>
        <v>0</v>
      </c>
      <c r="I50" s="27">
        <f t="shared" si="2"/>
        <v>0</v>
      </c>
      <c r="J50" s="27">
        <f t="shared" si="2"/>
        <v>0</v>
      </c>
      <c r="K50" s="27">
        <f t="shared" si="2"/>
        <v>0</v>
      </c>
      <c r="L50" s="27">
        <f t="shared" si="2"/>
        <v>0</v>
      </c>
      <c r="M50" s="27">
        <f t="shared" si="2"/>
        <v>0</v>
      </c>
      <c r="N50" s="125"/>
      <c r="O50" s="125"/>
      <c r="R50" s="86"/>
    </row>
    <row r="51" spans="1:18" ht="25.5" customHeight="1" x14ac:dyDescent="0.25">
      <c r="A51" s="156" t="s">
        <v>21</v>
      </c>
      <c r="B51" s="129" t="s">
        <v>107</v>
      </c>
      <c r="C51" s="142" t="s">
        <v>66</v>
      </c>
      <c r="D51" s="93" t="s">
        <v>5</v>
      </c>
      <c r="E51" s="47">
        <v>3450</v>
      </c>
      <c r="F51" s="96">
        <f>SUM(F52:F55)</f>
        <v>15646.785959999999</v>
      </c>
      <c r="G51" s="57">
        <f t="shared" ref="G51:M51" si="4">SUM(G52:G55)</f>
        <v>5049.53</v>
      </c>
      <c r="H51" s="96">
        <f t="shared" si="4"/>
        <v>2714.25596</v>
      </c>
      <c r="I51" s="47">
        <f t="shared" si="4"/>
        <v>3940</v>
      </c>
      <c r="J51" s="47">
        <f t="shared" si="4"/>
        <v>3943</v>
      </c>
      <c r="K51" s="47">
        <f t="shared" si="4"/>
        <v>0</v>
      </c>
      <c r="L51" s="47">
        <f t="shared" si="4"/>
        <v>0</v>
      </c>
      <c r="M51" s="47">
        <f t="shared" si="4"/>
        <v>0</v>
      </c>
      <c r="N51" s="9"/>
      <c r="O51" s="125" t="s">
        <v>92</v>
      </c>
    </row>
    <row r="52" spans="1:18" ht="39.75" customHeight="1" x14ac:dyDescent="0.25">
      <c r="A52" s="156"/>
      <c r="B52" s="129"/>
      <c r="C52" s="142"/>
      <c r="D52" s="44" t="s">
        <v>51</v>
      </c>
      <c r="E52" s="27">
        <v>0</v>
      </c>
      <c r="F52" s="50">
        <v>0</v>
      </c>
      <c r="G52" s="27">
        <v>0</v>
      </c>
      <c r="H52" s="27">
        <v>0</v>
      </c>
      <c r="I52" s="27">
        <v>0</v>
      </c>
      <c r="J52" s="27">
        <v>0</v>
      </c>
      <c r="K52" s="70">
        <v>0</v>
      </c>
      <c r="L52" s="27">
        <v>0</v>
      </c>
      <c r="M52" s="27">
        <v>0</v>
      </c>
      <c r="N52" s="10"/>
      <c r="O52" s="125"/>
    </row>
    <row r="53" spans="1:18" ht="36.75" customHeight="1" x14ac:dyDescent="0.25">
      <c r="A53" s="156"/>
      <c r="B53" s="129"/>
      <c r="C53" s="142"/>
      <c r="D53" s="44" t="s">
        <v>10</v>
      </c>
      <c r="E53" s="27">
        <v>0</v>
      </c>
      <c r="F53" s="50">
        <v>0</v>
      </c>
      <c r="G53" s="27">
        <v>0</v>
      </c>
      <c r="H53" s="27">
        <v>0</v>
      </c>
      <c r="I53" s="27">
        <v>0</v>
      </c>
      <c r="J53" s="27">
        <v>0</v>
      </c>
      <c r="K53" s="70">
        <v>0</v>
      </c>
      <c r="L53" s="27">
        <v>0</v>
      </c>
      <c r="M53" s="27">
        <v>0</v>
      </c>
      <c r="N53" s="10"/>
      <c r="O53" s="125"/>
    </row>
    <row r="54" spans="1:18" ht="36.75" customHeight="1" x14ac:dyDescent="0.25">
      <c r="A54" s="156"/>
      <c r="B54" s="129"/>
      <c r="C54" s="142"/>
      <c r="D54" s="44" t="s">
        <v>70</v>
      </c>
      <c r="E54" s="27">
        <v>3450</v>
      </c>
      <c r="F54" s="95">
        <f>SUM(G54:M54)</f>
        <v>15646.785959999999</v>
      </c>
      <c r="G54" s="8">
        <v>5049.53</v>
      </c>
      <c r="H54" s="95">
        <f t="shared" ref="H54:J54" si="5">H59+H64</f>
        <v>2714.25596</v>
      </c>
      <c r="I54" s="27">
        <f t="shared" si="5"/>
        <v>3940</v>
      </c>
      <c r="J54" s="27">
        <f t="shared" si="5"/>
        <v>3943</v>
      </c>
      <c r="K54" s="27">
        <f t="shared" ref="K54:M54" si="6">K63</f>
        <v>0</v>
      </c>
      <c r="L54" s="27">
        <f t="shared" si="6"/>
        <v>0</v>
      </c>
      <c r="M54" s="27">
        <f t="shared" si="6"/>
        <v>0</v>
      </c>
      <c r="N54" s="10"/>
      <c r="O54" s="125"/>
    </row>
    <row r="55" spans="1:18" ht="27" customHeight="1" x14ac:dyDescent="0.25">
      <c r="A55" s="156"/>
      <c r="B55" s="129"/>
      <c r="C55" s="142"/>
      <c r="D55" s="44" t="s">
        <v>6</v>
      </c>
      <c r="E55" s="27">
        <v>0</v>
      </c>
      <c r="F55" s="50">
        <v>0</v>
      </c>
      <c r="G55" s="27">
        <v>0</v>
      </c>
      <c r="H55" s="27">
        <v>0</v>
      </c>
      <c r="I55" s="27">
        <v>0</v>
      </c>
      <c r="J55" s="27">
        <v>0</v>
      </c>
      <c r="K55" s="70">
        <v>0</v>
      </c>
      <c r="L55" s="27">
        <v>0</v>
      </c>
      <c r="M55" s="27">
        <v>0</v>
      </c>
      <c r="N55" s="10"/>
      <c r="O55" s="125"/>
    </row>
    <row r="56" spans="1:18" ht="24.75" customHeight="1" x14ac:dyDescent="0.25">
      <c r="A56" s="156"/>
      <c r="B56" s="129"/>
      <c r="C56" s="142" t="s">
        <v>66</v>
      </c>
      <c r="D56" s="40" t="s">
        <v>5</v>
      </c>
      <c r="E56" s="47">
        <v>410</v>
      </c>
      <c r="F56" s="27">
        <f>SUM(G56:M56)</f>
        <v>2800.3</v>
      </c>
      <c r="G56" s="47">
        <v>2099.3000000000002</v>
      </c>
      <c r="H56" s="47">
        <f t="shared" ref="H56:M56" si="7">SUM(H57:H60)</f>
        <v>70</v>
      </c>
      <c r="I56" s="47">
        <f t="shared" si="7"/>
        <v>314</v>
      </c>
      <c r="J56" s="47">
        <f t="shared" si="7"/>
        <v>317</v>
      </c>
      <c r="K56" s="47">
        <f t="shared" si="7"/>
        <v>0</v>
      </c>
      <c r="L56" s="47">
        <f t="shared" si="7"/>
        <v>0</v>
      </c>
      <c r="M56" s="47">
        <f t="shared" si="7"/>
        <v>0</v>
      </c>
      <c r="N56" s="112" t="s">
        <v>63</v>
      </c>
      <c r="O56" s="125"/>
    </row>
    <row r="57" spans="1:18" ht="36" customHeight="1" x14ac:dyDescent="0.25">
      <c r="A57" s="156"/>
      <c r="B57" s="129"/>
      <c r="C57" s="142"/>
      <c r="D57" s="40" t="s">
        <v>51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107"/>
      <c r="O57" s="125"/>
    </row>
    <row r="58" spans="1:18" ht="36" customHeight="1" x14ac:dyDescent="0.25">
      <c r="A58" s="156"/>
      <c r="B58" s="129"/>
      <c r="C58" s="142"/>
      <c r="D58" s="40" t="s">
        <v>10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107"/>
      <c r="O58" s="125"/>
    </row>
    <row r="59" spans="1:18" ht="35.25" customHeight="1" x14ac:dyDescent="0.25">
      <c r="A59" s="156"/>
      <c r="B59" s="129"/>
      <c r="C59" s="142"/>
      <c r="D59" s="44" t="s">
        <v>70</v>
      </c>
      <c r="E59" s="27">
        <v>410</v>
      </c>
      <c r="F59" s="27">
        <f>SUM(G59:M59)</f>
        <v>2800.3</v>
      </c>
      <c r="G59" s="27">
        <v>2099.3000000000002</v>
      </c>
      <c r="H59" s="27">
        <v>70</v>
      </c>
      <c r="I59" s="27">
        <v>314</v>
      </c>
      <c r="J59" s="27">
        <v>317</v>
      </c>
      <c r="K59" s="27">
        <v>0</v>
      </c>
      <c r="L59" s="27">
        <v>0</v>
      </c>
      <c r="M59" s="27">
        <v>0</v>
      </c>
      <c r="N59" s="169"/>
      <c r="O59" s="125"/>
    </row>
    <row r="60" spans="1:18" ht="88.5" customHeight="1" x14ac:dyDescent="0.25">
      <c r="A60" s="156"/>
      <c r="B60" s="129"/>
      <c r="C60" s="142"/>
      <c r="D60" s="40" t="s">
        <v>6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108"/>
      <c r="O60" s="125"/>
    </row>
    <row r="61" spans="1:18" ht="24" customHeight="1" x14ac:dyDescent="0.25">
      <c r="A61" s="156"/>
      <c r="B61" s="129"/>
      <c r="C61" s="142" t="s">
        <v>66</v>
      </c>
      <c r="D61" s="40" t="s">
        <v>5</v>
      </c>
      <c r="E61" s="27">
        <v>2240</v>
      </c>
      <c r="F61" s="95">
        <f>SUM(G61:M61)</f>
        <v>12846.48596</v>
      </c>
      <c r="G61" s="8">
        <f>SUM(G62:G65)</f>
        <v>2950.23</v>
      </c>
      <c r="H61" s="95">
        <f t="shared" ref="H61:M61" si="8">SUM(H62:H65)</f>
        <v>2644.25596</v>
      </c>
      <c r="I61" s="27">
        <f t="shared" si="8"/>
        <v>3626</v>
      </c>
      <c r="J61" s="27">
        <f t="shared" si="8"/>
        <v>3626</v>
      </c>
      <c r="K61" s="27">
        <f t="shared" si="8"/>
        <v>0</v>
      </c>
      <c r="L61" s="27">
        <f t="shared" si="8"/>
        <v>0</v>
      </c>
      <c r="M61" s="27">
        <f t="shared" si="8"/>
        <v>0</v>
      </c>
      <c r="N61" s="112" t="s">
        <v>58</v>
      </c>
      <c r="O61" s="125"/>
    </row>
    <row r="62" spans="1:18" ht="36.75" customHeight="1" x14ac:dyDescent="0.25">
      <c r="A62" s="156"/>
      <c r="B62" s="129"/>
      <c r="C62" s="142"/>
      <c r="D62" s="40" t="s">
        <v>51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107"/>
      <c r="O62" s="125"/>
    </row>
    <row r="63" spans="1:18" ht="36.75" customHeight="1" x14ac:dyDescent="0.25">
      <c r="A63" s="156"/>
      <c r="B63" s="129"/>
      <c r="C63" s="142"/>
      <c r="D63" s="40" t="s">
        <v>10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107"/>
      <c r="O63" s="125"/>
      <c r="Q63" s="28"/>
    </row>
    <row r="64" spans="1:18" ht="38.25" customHeight="1" x14ac:dyDescent="0.25">
      <c r="A64" s="156"/>
      <c r="B64" s="129"/>
      <c r="C64" s="142"/>
      <c r="D64" s="44" t="s">
        <v>70</v>
      </c>
      <c r="E64" s="27">
        <v>2240</v>
      </c>
      <c r="F64" s="95">
        <f>SUM(G64:M64)</f>
        <v>12846.48596</v>
      </c>
      <c r="G64" s="8">
        <v>2950.23</v>
      </c>
      <c r="H64" s="95">
        <v>2644.25596</v>
      </c>
      <c r="I64" s="71">
        <v>3626</v>
      </c>
      <c r="J64" s="27">
        <v>3626</v>
      </c>
      <c r="K64" s="27">
        <v>0</v>
      </c>
      <c r="L64" s="27">
        <v>0</v>
      </c>
      <c r="M64" s="27">
        <v>0</v>
      </c>
      <c r="N64" s="169"/>
      <c r="O64" s="125"/>
    </row>
    <row r="65" spans="1:15" ht="31.5" customHeight="1" x14ac:dyDescent="0.25">
      <c r="A65" s="156"/>
      <c r="B65" s="129"/>
      <c r="C65" s="142"/>
      <c r="D65" s="40" t="s">
        <v>6</v>
      </c>
      <c r="E65" s="51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108"/>
      <c r="O65" s="125"/>
    </row>
    <row r="66" spans="1:15" ht="25.5" customHeight="1" x14ac:dyDescent="0.25">
      <c r="A66" s="156" t="s">
        <v>22</v>
      </c>
      <c r="B66" s="129" t="s">
        <v>23</v>
      </c>
      <c r="C66" s="142" t="s">
        <v>66</v>
      </c>
      <c r="D66" s="44" t="s">
        <v>5</v>
      </c>
      <c r="E66" s="27">
        <v>0</v>
      </c>
      <c r="F66" s="99">
        <f>SUM(F67:F70)</f>
        <v>14326.346519999999</v>
      </c>
      <c r="G66" s="30">
        <f t="shared" ref="G66:M66" si="9">SUM(G67:G70)</f>
        <v>1893</v>
      </c>
      <c r="H66" s="99">
        <f t="shared" si="9"/>
        <v>3652.3465200000001</v>
      </c>
      <c r="I66" s="30">
        <f t="shared" si="9"/>
        <v>7178</v>
      </c>
      <c r="J66" s="30">
        <f t="shared" si="9"/>
        <v>1603</v>
      </c>
      <c r="K66" s="30">
        <f t="shared" si="9"/>
        <v>0</v>
      </c>
      <c r="L66" s="30">
        <f t="shared" si="9"/>
        <v>0</v>
      </c>
      <c r="M66" s="30">
        <f t="shared" si="9"/>
        <v>0</v>
      </c>
      <c r="N66" s="125"/>
      <c r="O66" s="125"/>
    </row>
    <row r="67" spans="1:15" ht="38.25" customHeight="1" x14ac:dyDescent="0.25">
      <c r="A67" s="156"/>
      <c r="B67" s="129"/>
      <c r="C67" s="142"/>
      <c r="D67" s="44" t="s">
        <v>51</v>
      </c>
      <c r="E67" s="27">
        <v>0</v>
      </c>
      <c r="F67" s="30">
        <f t="shared" ref="F67:M70" si="10">F72+F77+F82+F87</f>
        <v>0</v>
      </c>
      <c r="G67" s="30">
        <f t="shared" si="10"/>
        <v>0</v>
      </c>
      <c r="H67" s="30">
        <f t="shared" si="10"/>
        <v>0</v>
      </c>
      <c r="I67" s="30">
        <f t="shared" si="10"/>
        <v>0</v>
      </c>
      <c r="J67" s="30">
        <f t="shared" si="10"/>
        <v>0</v>
      </c>
      <c r="K67" s="30">
        <f t="shared" si="10"/>
        <v>0</v>
      </c>
      <c r="L67" s="30">
        <f t="shared" si="10"/>
        <v>0</v>
      </c>
      <c r="M67" s="30">
        <f t="shared" si="10"/>
        <v>0</v>
      </c>
      <c r="N67" s="125"/>
      <c r="O67" s="125"/>
    </row>
    <row r="68" spans="1:15" ht="36" customHeight="1" x14ac:dyDescent="0.25">
      <c r="A68" s="156"/>
      <c r="B68" s="129"/>
      <c r="C68" s="142"/>
      <c r="D68" s="44" t="s">
        <v>10</v>
      </c>
      <c r="E68" s="50" t="s">
        <v>64</v>
      </c>
      <c r="F68" s="98">
        <f t="shared" si="10"/>
        <v>9641.48</v>
      </c>
      <c r="G68" s="30">
        <f t="shared" si="10"/>
        <v>1281</v>
      </c>
      <c r="H68" s="98">
        <f t="shared" si="10"/>
        <v>2768.48</v>
      </c>
      <c r="I68" s="30">
        <f t="shared" si="10"/>
        <v>5592</v>
      </c>
      <c r="J68" s="30">
        <f t="shared" si="10"/>
        <v>0</v>
      </c>
      <c r="K68" s="30">
        <f t="shared" si="10"/>
        <v>0</v>
      </c>
      <c r="L68" s="30">
        <f t="shared" si="10"/>
        <v>0</v>
      </c>
      <c r="M68" s="30">
        <f t="shared" si="10"/>
        <v>0</v>
      </c>
      <c r="N68" s="125"/>
      <c r="O68" s="125"/>
    </row>
    <row r="69" spans="1:15" ht="38.25" customHeight="1" x14ac:dyDescent="0.25">
      <c r="A69" s="156"/>
      <c r="B69" s="129"/>
      <c r="C69" s="142"/>
      <c r="D69" s="44" t="s">
        <v>70</v>
      </c>
      <c r="E69" s="27">
        <v>0</v>
      </c>
      <c r="F69" s="99">
        <f t="shared" si="10"/>
        <v>4684.8665199999996</v>
      </c>
      <c r="G69" s="30">
        <f t="shared" si="10"/>
        <v>612</v>
      </c>
      <c r="H69" s="99">
        <f t="shared" si="10"/>
        <v>883.86652000000004</v>
      </c>
      <c r="I69" s="30">
        <f t="shared" si="10"/>
        <v>1586</v>
      </c>
      <c r="J69" s="30">
        <f t="shared" si="10"/>
        <v>1603</v>
      </c>
      <c r="K69" s="30">
        <f t="shared" si="10"/>
        <v>0</v>
      </c>
      <c r="L69" s="30">
        <f t="shared" si="10"/>
        <v>0</v>
      </c>
      <c r="M69" s="30">
        <f t="shared" si="10"/>
        <v>0</v>
      </c>
      <c r="N69" s="125"/>
      <c r="O69" s="125"/>
    </row>
    <row r="70" spans="1:15" ht="24.75" customHeight="1" x14ac:dyDescent="0.25">
      <c r="A70" s="156"/>
      <c r="B70" s="129"/>
      <c r="C70" s="142"/>
      <c r="D70" s="44" t="s">
        <v>6</v>
      </c>
      <c r="E70" s="27">
        <v>0</v>
      </c>
      <c r="F70" s="30">
        <f t="shared" si="10"/>
        <v>0</v>
      </c>
      <c r="G70" s="30">
        <f t="shared" si="10"/>
        <v>0</v>
      </c>
      <c r="H70" s="30">
        <f t="shared" si="10"/>
        <v>0</v>
      </c>
      <c r="I70" s="30">
        <f t="shared" si="10"/>
        <v>0</v>
      </c>
      <c r="J70" s="30">
        <f t="shared" si="10"/>
        <v>0</v>
      </c>
      <c r="K70" s="30">
        <f t="shared" si="10"/>
        <v>0</v>
      </c>
      <c r="L70" s="30">
        <f t="shared" si="10"/>
        <v>0</v>
      </c>
      <c r="M70" s="30">
        <f t="shared" si="10"/>
        <v>0</v>
      </c>
      <c r="N70" s="125"/>
      <c r="O70" s="125"/>
    </row>
    <row r="71" spans="1:15" ht="27" customHeight="1" x14ac:dyDescent="0.25">
      <c r="A71" s="156" t="s">
        <v>24</v>
      </c>
      <c r="B71" s="129" t="s">
        <v>25</v>
      </c>
      <c r="C71" s="142" t="s">
        <v>66</v>
      </c>
      <c r="D71" s="44" t="s">
        <v>5</v>
      </c>
      <c r="E71" s="4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109"/>
      <c r="O71" s="125" t="s">
        <v>93</v>
      </c>
    </row>
    <row r="72" spans="1:15" ht="36.75" customHeight="1" x14ac:dyDescent="0.25">
      <c r="A72" s="156"/>
      <c r="B72" s="129"/>
      <c r="C72" s="142"/>
      <c r="D72" s="44" t="s">
        <v>51</v>
      </c>
      <c r="E72" s="27">
        <v>0</v>
      </c>
      <c r="F72" s="27">
        <f t="shared" ref="F72:F90" si="11">SUM(G72:M72)</f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109"/>
      <c r="O72" s="125"/>
    </row>
    <row r="73" spans="1:15" ht="37.5" customHeight="1" x14ac:dyDescent="0.25">
      <c r="A73" s="156"/>
      <c r="B73" s="129"/>
      <c r="C73" s="142"/>
      <c r="D73" s="44" t="s">
        <v>10</v>
      </c>
      <c r="E73" s="27">
        <v>0</v>
      </c>
      <c r="F73" s="27">
        <f t="shared" si="11"/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109"/>
      <c r="O73" s="125"/>
    </row>
    <row r="74" spans="1:15" ht="37.5" customHeight="1" x14ac:dyDescent="0.25">
      <c r="A74" s="156"/>
      <c r="B74" s="129"/>
      <c r="C74" s="142"/>
      <c r="D74" s="44" t="s">
        <v>70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109"/>
      <c r="O74" s="125"/>
    </row>
    <row r="75" spans="1:15" ht="26.25" customHeight="1" x14ac:dyDescent="0.25">
      <c r="A75" s="156"/>
      <c r="B75" s="129"/>
      <c r="C75" s="142"/>
      <c r="D75" s="44" t="s">
        <v>6</v>
      </c>
      <c r="E75" s="48">
        <v>0</v>
      </c>
      <c r="F75" s="27">
        <f t="shared" si="11"/>
        <v>0</v>
      </c>
      <c r="G75" s="48">
        <v>0</v>
      </c>
      <c r="H75" s="48">
        <v>0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109"/>
      <c r="O75" s="125"/>
    </row>
    <row r="76" spans="1:15" ht="23.25" customHeight="1" x14ac:dyDescent="0.25">
      <c r="A76" s="156" t="s">
        <v>26</v>
      </c>
      <c r="B76" s="129" t="s">
        <v>27</v>
      </c>
      <c r="C76" s="142" t="s">
        <v>66</v>
      </c>
      <c r="D76" s="44" t="s">
        <v>5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109" t="s">
        <v>63</v>
      </c>
      <c r="O76" s="125" t="s">
        <v>95</v>
      </c>
    </row>
    <row r="77" spans="1:15" ht="38.25" customHeight="1" x14ac:dyDescent="0.25">
      <c r="A77" s="156"/>
      <c r="B77" s="129"/>
      <c r="C77" s="142"/>
      <c r="D77" s="44" t="s">
        <v>51</v>
      </c>
      <c r="E77" s="27">
        <v>0</v>
      </c>
      <c r="F77" s="27">
        <f t="shared" si="11"/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109"/>
      <c r="O77" s="125"/>
    </row>
    <row r="78" spans="1:15" ht="36.75" customHeight="1" x14ac:dyDescent="0.25">
      <c r="A78" s="156"/>
      <c r="B78" s="129"/>
      <c r="C78" s="142"/>
      <c r="D78" s="44" t="s">
        <v>10</v>
      </c>
      <c r="E78" s="27">
        <v>0</v>
      </c>
      <c r="F78" s="27">
        <f t="shared" si="11"/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109"/>
      <c r="O78" s="125"/>
    </row>
    <row r="79" spans="1:15" ht="37.5" customHeight="1" x14ac:dyDescent="0.25">
      <c r="A79" s="156"/>
      <c r="B79" s="129"/>
      <c r="C79" s="142"/>
      <c r="D79" s="44" t="s">
        <v>70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109"/>
      <c r="O79" s="125"/>
    </row>
    <row r="80" spans="1:15" ht="54.75" customHeight="1" x14ac:dyDescent="0.25">
      <c r="A80" s="156"/>
      <c r="B80" s="129"/>
      <c r="C80" s="142"/>
      <c r="D80" s="44" t="s">
        <v>6</v>
      </c>
      <c r="E80" s="27">
        <v>0</v>
      </c>
      <c r="F80" s="27">
        <f t="shared" si="11"/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109"/>
      <c r="O80" s="125"/>
    </row>
    <row r="81" spans="1:15" ht="27" customHeight="1" x14ac:dyDescent="0.25">
      <c r="A81" s="156" t="s">
        <v>28</v>
      </c>
      <c r="B81" s="129" t="s">
        <v>29</v>
      </c>
      <c r="C81" s="142" t="s">
        <v>66</v>
      </c>
      <c r="D81" s="44" t="s">
        <v>5</v>
      </c>
      <c r="E81" s="4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109" t="s">
        <v>63</v>
      </c>
      <c r="O81" s="125" t="s">
        <v>96</v>
      </c>
    </row>
    <row r="82" spans="1:15" ht="35.25" customHeight="1" x14ac:dyDescent="0.25">
      <c r="A82" s="156"/>
      <c r="B82" s="129"/>
      <c r="C82" s="142"/>
      <c r="D82" s="44" t="s">
        <v>51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109"/>
      <c r="O82" s="125"/>
    </row>
    <row r="83" spans="1:15" ht="37.5" customHeight="1" x14ac:dyDescent="0.25">
      <c r="A83" s="156"/>
      <c r="B83" s="129"/>
      <c r="C83" s="142"/>
      <c r="D83" s="44" t="s">
        <v>10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109"/>
      <c r="O83" s="125"/>
    </row>
    <row r="84" spans="1:15" ht="38.25" customHeight="1" x14ac:dyDescent="0.25">
      <c r="A84" s="156"/>
      <c r="B84" s="129"/>
      <c r="C84" s="142"/>
      <c r="D84" s="44" t="s">
        <v>70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109"/>
      <c r="O84" s="125"/>
    </row>
    <row r="85" spans="1:15" ht="25.5" customHeight="1" x14ac:dyDescent="0.25">
      <c r="A85" s="156"/>
      <c r="B85" s="129"/>
      <c r="C85" s="142"/>
      <c r="D85" s="44" t="s">
        <v>6</v>
      </c>
      <c r="E85" s="27">
        <v>0</v>
      </c>
      <c r="F85" s="27">
        <f t="shared" si="11"/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109"/>
      <c r="O85" s="125"/>
    </row>
    <row r="86" spans="1:15" ht="25.5" customHeight="1" x14ac:dyDescent="0.25">
      <c r="A86" s="156" t="s">
        <v>30</v>
      </c>
      <c r="B86" s="129" t="s">
        <v>31</v>
      </c>
      <c r="C86" s="142" t="s">
        <v>66</v>
      </c>
      <c r="D86" s="44" t="s">
        <v>5</v>
      </c>
      <c r="E86" s="49" t="s">
        <v>64</v>
      </c>
      <c r="F86" s="95">
        <f t="shared" si="11"/>
        <v>14326.346519999999</v>
      </c>
      <c r="G86" s="47">
        <f>SUM(G87:G90)</f>
        <v>1893</v>
      </c>
      <c r="H86" s="96">
        <f t="shared" ref="H86:M86" si="12">SUM(H87:H90)</f>
        <v>3652.3465200000001</v>
      </c>
      <c r="I86" s="47">
        <f t="shared" si="12"/>
        <v>7178</v>
      </c>
      <c r="J86" s="47">
        <f t="shared" si="12"/>
        <v>1603</v>
      </c>
      <c r="K86" s="47">
        <f t="shared" si="12"/>
        <v>0</v>
      </c>
      <c r="L86" s="47">
        <f t="shared" si="12"/>
        <v>0</v>
      </c>
      <c r="M86" s="47">
        <f t="shared" si="12"/>
        <v>0</v>
      </c>
      <c r="N86" s="109" t="s">
        <v>62</v>
      </c>
      <c r="O86" s="125" t="s">
        <v>94</v>
      </c>
    </row>
    <row r="87" spans="1:15" ht="36" customHeight="1" x14ac:dyDescent="0.25">
      <c r="A87" s="156"/>
      <c r="B87" s="129"/>
      <c r="C87" s="142"/>
      <c r="D87" s="44" t="s">
        <v>51</v>
      </c>
      <c r="E87" s="27">
        <v>0</v>
      </c>
      <c r="F87" s="27">
        <f t="shared" si="11"/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109"/>
      <c r="O87" s="125"/>
    </row>
    <row r="88" spans="1:15" ht="36.75" customHeight="1" x14ac:dyDescent="0.25">
      <c r="A88" s="156"/>
      <c r="B88" s="129"/>
      <c r="C88" s="142"/>
      <c r="D88" s="44" t="s">
        <v>10</v>
      </c>
      <c r="E88" s="50" t="s">
        <v>64</v>
      </c>
      <c r="F88" s="82">
        <f t="shared" si="11"/>
        <v>9641.48</v>
      </c>
      <c r="G88" s="27">
        <v>1281</v>
      </c>
      <c r="H88" s="82">
        <v>2768.48</v>
      </c>
      <c r="I88" s="27">
        <v>5592</v>
      </c>
      <c r="J88" s="27">
        <v>0</v>
      </c>
      <c r="K88" s="27">
        <v>0</v>
      </c>
      <c r="L88" s="27">
        <v>0</v>
      </c>
      <c r="M88" s="27">
        <v>0</v>
      </c>
      <c r="N88" s="109"/>
      <c r="O88" s="125"/>
    </row>
    <row r="89" spans="1:15" ht="38.25" customHeight="1" x14ac:dyDescent="0.25">
      <c r="A89" s="156"/>
      <c r="B89" s="129"/>
      <c r="C89" s="142"/>
      <c r="D89" s="44" t="s">
        <v>70</v>
      </c>
      <c r="E89" s="27" t="s">
        <v>64</v>
      </c>
      <c r="F89" s="95">
        <f t="shared" si="11"/>
        <v>4684.8665199999996</v>
      </c>
      <c r="G89" s="27">
        <v>612</v>
      </c>
      <c r="H89" s="95">
        <v>883.86652000000004</v>
      </c>
      <c r="I89" s="27">
        <v>1586</v>
      </c>
      <c r="J89" s="27">
        <v>1603</v>
      </c>
      <c r="K89" s="27">
        <v>0</v>
      </c>
      <c r="L89" s="27">
        <v>0</v>
      </c>
      <c r="M89" s="27">
        <v>0</v>
      </c>
      <c r="N89" s="109"/>
      <c r="O89" s="125"/>
    </row>
    <row r="90" spans="1:15" ht="24.75" customHeight="1" x14ac:dyDescent="0.25">
      <c r="A90" s="156"/>
      <c r="B90" s="129"/>
      <c r="C90" s="142"/>
      <c r="D90" s="44" t="s">
        <v>6</v>
      </c>
      <c r="E90" s="48">
        <v>0</v>
      </c>
      <c r="F90" s="27">
        <f t="shared" si="11"/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109"/>
      <c r="O90" s="125"/>
    </row>
    <row r="91" spans="1:15" ht="27" customHeight="1" x14ac:dyDescent="0.25">
      <c r="A91" s="156" t="s">
        <v>32</v>
      </c>
      <c r="B91" s="144" t="s">
        <v>33</v>
      </c>
      <c r="C91" s="142" t="s">
        <v>66</v>
      </c>
      <c r="D91" s="44" t="s">
        <v>5</v>
      </c>
      <c r="E91" s="29">
        <v>87265</v>
      </c>
      <c r="F91" s="105">
        <f>SUM(F92:F95)</f>
        <v>77603.600000000006</v>
      </c>
      <c r="G91" s="30">
        <f>SUM(G92:G95)</f>
        <v>32577</v>
      </c>
      <c r="H91" s="105">
        <f>SUM(H92:H95)</f>
        <v>35026.600000000006</v>
      </c>
      <c r="I91" s="30">
        <f t="shared" ref="I91:M91" si="13">SUM(I92:I95)</f>
        <v>5000</v>
      </c>
      <c r="J91" s="30">
        <f t="shared" si="13"/>
        <v>5000</v>
      </c>
      <c r="K91" s="30">
        <f t="shared" si="13"/>
        <v>0</v>
      </c>
      <c r="L91" s="30">
        <f t="shared" si="13"/>
        <v>0</v>
      </c>
      <c r="M91" s="30">
        <f t="shared" si="13"/>
        <v>0</v>
      </c>
      <c r="N91" s="125"/>
      <c r="O91" s="125" t="s">
        <v>98</v>
      </c>
    </row>
    <row r="92" spans="1:15" ht="34.5" customHeight="1" x14ac:dyDescent="0.25">
      <c r="A92" s="156"/>
      <c r="B92" s="144"/>
      <c r="C92" s="142"/>
      <c r="D92" s="44" t="s">
        <v>51</v>
      </c>
      <c r="E92" s="28">
        <v>0</v>
      </c>
      <c r="F92" s="99">
        <f>F97+F102+F122+F127+F132</f>
        <v>8083.2000200000002</v>
      </c>
      <c r="G92" s="30">
        <f t="shared" ref="G92:M92" si="14">G97+G102+G107+G112</f>
        <v>0</v>
      </c>
      <c r="H92" s="99">
        <f t="shared" ref="H92:M93" si="15">H97+H102+H122+H127+H132</f>
        <v>8083.2000200000002</v>
      </c>
      <c r="I92" s="30">
        <f t="shared" si="14"/>
        <v>0</v>
      </c>
      <c r="J92" s="30">
        <f t="shared" si="14"/>
        <v>0</v>
      </c>
      <c r="K92" s="30">
        <f t="shared" si="14"/>
        <v>0</v>
      </c>
      <c r="L92" s="30">
        <f t="shared" si="14"/>
        <v>0</v>
      </c>
      <c r="M92" s="30">
        <f t="shared" si="14"/>
        <v>0</v>
      </c>
      <c r="N92" s="109"/>
      <c r="O92" s="125"/>
    </row>
    <row r="93" spans="1:15" ht="36.75" customHeight="1" x14ac:dyDescent="0.25">
      <c r="A93" s="156"/>
      <c r="B93" s="144"/>
      <c r="C93" s="142"/>
      <c r="D93" s="44" t="s">
        <v>10</v>
      </c>
      <c r="E93" s="29">
        <v>57595</v>
      </c>
      <c r="F93" s="99">
        <f>F98+F103+F123+F128+F133</f>
        <v>40010.399980000002</v>
      </c>
      <c r="G93" s="30">
        <f>G98+G103+G123+G128+G133</f>
        <v>19588</v>
      </c>
      <c r="H93" s="99">
        <f t="shared" si="15"/>
        <v>20422.399980000002</v>
      </c>
      <c r="I93" s="30">
        <f t="shared" si="15"/>
        <v>0</v>
      </c>
      <c r="J93" s="30">
        <f t="shared" si="15"/>
        <v>0</v>
      </c>
      <c r="K93" s="30">
        <f t="shared" si="15"/>
        <v>0</v>
      </c>
      <c r="L93" s="30">
        <f t="shared" si="15"/>
        <v>0</v>
      </c>
      <c r="M93" s="30">
        <f t="shared" si="15"/>
        <v>0</v>
      </c>
      <c r="N93" s="109"/>
      <c r="O93" s="125"/>
    </row>
    <row r="94" spans="1:15" ht="37.5" customHeight="1" x14ac:dyDescent="0.25">
      <c r="A94" s="156"/>
      <c r="B94" s="144"/>
      <c r="C94" s="142"/>
      <c r="D94" s="44" t="s">
        <v>70</v>
      </c>
      <c r="E94" s="29">
        <v>29670</v>
      </c>
      <c r="F94" s="105">
        <f>F99+F104+F124+F129+F134</f>
        <v>29510</v>
      </c>
      <c r="G94" s="30">
        <f>G99+G104+G124+G129+G134</f>
        <v>12989</v>
      </c>
      <c r="H94" s="105">
        <f t="shared" ref="H94:M94" si="16">H99+H104+H124+H129+H134</f>
        <v>6521</v>
      </c>
      <c r="I94" s="30">
        <f t="shared" si="16"/>
        <v>5000</v>
      </c>
      <c r="J94" s="30">
        <f t="shared" si="16"/>
        <v>5000</v>
      </c>
      <c r="K94" s="30">
        <f t="shared" si="16"/>
        <v>0</v>
      </c>
      <c r="L94" s="30">
        <f t="shared" si="16"/>
        <v>0</v>
      </c>
      <c r="M94" s="30">
        <f t="shared" si="16"/>
        <v>0</v>
      </c>
      <c r="N94" s="109"/>
      <c r="O94" s="125"/>
    </row>
    <row r="95" spans="1:15" ht="57" customHeight="1" x14ac:dyDescent="0.25">
      <c r="A95" s="156"/>
      <c r="B95" s="144"/>
      <c r="C95" s="142"/>
      <c r="D95" s="44" t="s">
        <v>6</v>
      </c>
      <c r="E95" s="28">
        <v>0</v>
      </c>
      <c r="F95" s="30">
        <f t="shared" ref="F95:M95" si="17">F100+F105+F110+F115</f>
        <v>0</v>
      </c>
      <c r="G95" s="30">
        <f t="shared" si="17"/>
        <v>0</v>
      </c>
      <c r="H95" s="30">
        <f t="shared" si="17"/>
        <v>0</v>
      </c>
      <c r="I95" s="30">
        <f t="shared" si="17"/>
        <v>0</v>
      </c>
      <c r="J95" s="30">
        <f t="shared" si="17"/>
        <v>0</v>
      </c>
      <c r="K95" s="30">
        <f t="shared" si="17"/>
        <v>0</v>
      </c>
      <c r="L95" s="30">
        <f t="shared" si="17"/>
        <v>0</v>
      </c>
      <c r="M95" s="30">
        <f t="shared" si="17"/>
        <v>0</v>
      </c>
      <c r="N95" s="109"/>
      <c r="O95" s="125"/>
    </row>
    <row r="96" spans="1:15" ht="25.5" customHeight="1" x14ac:dyDescent="0.25">
      <c r="A96" s="156" t="s">
        <v>34</v>
      </c>
      <c r="B96" s="144" t="s">
        <v>35</v>
      </c>
      <c r="C96" s="142" t="s">
        <v>66</v>
      </c>
      <c r="D96" s="93" t="s">
        <v>5</v>
      </c>
      <c r="E96" s="51">
        <f t="shared" ref="E96:F96" si="18">SUM(E97:E100)</f>
        <v>87265</v>
      </c>
      <c r="F96" s="48">
        <f t="shared" si="18"/>
        <v>40441</v>
      </c>
      <c r="G96" s="48">
        <f>SUM(G97:G100)</f>
        <v>30441</v>
      </c>
      <c r="H96" s="48">
        <f t="shared" ref="H96:M96" si="19">SUM(H97:H100)</f>
        <v>0</v>
      </c>
      <c r="I96" s="48">
        <f t="shared" si="19"/>
        <v>5000</v>
      </c>
      <c r="J96" s="48">
        <f t="shared" si="19"/>
        <v>5000</v>
      </c>
      <c r="K96" s="48">
        <f t="shared" si="19"/>
        <v>0</v>
      </c>
      <c r="L96" s="48">
        <f t="shared" si="19"/>
        <v>0</v>
      </c>
      <c r="M96" s="48">
        <f t="shared" si="19"/>
        <v>0</v>
      </c>
      <c r="N96" s="125" t="s">
        <v>58</v>
      </c>
      <c r="O96" s="125" t="s">
        <v>125</v>
      </c>
    </row>
    <row r="97" spans="1:15" ht="36" customHeight="1" x14ac:dyDescent="0.25">
      <c r="A97" s="156"/>
      <c r="B97" s="144"/>
      <c r="C97" s="142"/>
      <c r="D97" s="44" t="s">
        <v>51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109"/>
      <c r="O97" s="125"/>
    </row>
    <row r="98" spans="1:15" ht="36.75" customHeight="1" x14ac:dyDescent="0.25">
      <c r="A98" s="156"/>
      <c r="B98" s="144"/>
      <c r="C98" s="142"/>
      <c r="D98" s="44" t="s">
        <v>10</v>
      </c>
      <c r="E98" s="50">
        <v>57595</v>
      </c>
      <c r="F98" s="27">
        <v>18143</v>
      </c>
      <c r="G98" s="27">
        <v>18143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109"/>
      <c r="O98" s="125"/>
    </row>
    <row r="99" spans="1:15" ht="37.5" customHeight="1" x14ac:dyDescent="0.25">
      <c r="A99" s="156"/>
      <c r="B99" s="144"/>
      <c r="C99" s="142"/>
      <c r="D99" s="44" t="s">
        <v>70</v>
      </c>
      <c r="E99" s="50">
        <v>29670</v>
      </c>
      <c r="F99" s="27">
        <f>SUM(G99:M99)</f>
        <v>22298</v>
      </c>
      <c r="G99" s="27">
        <v>12298</v>
      </c>
      <c r="H99" s="27">
        <v>0</v>
      </c>
      <c r="I99" s="27">
        <v>5000</v>
      </c>
      <c r="J99" s="27">
        <v>5000</v>
      </c>
      <c r="K99" s="27">
        <v>0</v>
      </c>
      <c r="L99" s="27">
        <v>0</v>
      </c>
      <c r="M99" s="27">
        <v>0</v>
      </c>
      <c r="N99" s="109"/>
      <c r="O99" s="125"/>
    </row>
    <row r="100" spans="1:15" ht="26.25" customHeight="1" x14ac:dyDescent="0.25">
      <c r="A100" s="156"/>
      <c r="B100" s="144"/>
      <c r="C100" s="142"/>
      <c r="D100" s="44" t="s">
        <v>6</v>
      </c>
      <c r="E100" s="48">
        <v>0</v>
      </c>
      <c r="F100" s="48">
        <v>0</v>
      </c>
      <c r="G100" s="48">
        <v>0</v>
      </c>
      <c r="H100" s="48">
        <v>0</v>
      </c>
      <c r="I100" s="48">
        <v>0</v>
      </c>
      <c r="J100" s="48">
        <v>0</v>
      </c>
      <c r="K100" s="27">
        <v>0</v>
      </c>
      <c r="L100" s="27">
        <v>0</v>
      </c>
      <c r="M100" s="27">
        <v>0</v>
      </c>
      <c r="N100" s="109"/>
      <c r="O100" s="125"/>
    </row>
    <row r="101" spans="1:15" ht="12.75" customHeight="1" x14ac:dyDescent="0.25">
      <c r="A101" s="156" t="s">
        <v>36</v>
      </c>
      <c r="B101" s="144" t="s">
        <v>37</v>
      </c>
      <c r="C101" s="142" t="s">
        <v>66</v>
      </c>
      <c r="D101" s="81" t="s">
        <v>122</v>
      </c>
      <c r="E101" s="45" t="s">
        <v>64</v>
      </c>
      <c r="F101" s="27">
        <v>2136</v>
      </c>
      <c r="G101" s="27">
        <v>2136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131"/>
      <c r="O101" s="125" t="s">
        <v>97</v>
      </c>
    </row>
    <row r="102" spans="1:15" ht="36" customHeight="1" x14ac:dyDescent="0.25">
      <c r="A102" s="156"/>
      <c r="B102" s="144"/>
      <c r="C102" s="142"/>
      <c r="D102" s="44" t="s">
        <v>51</v>
      </c>
      <c r="E102" s="52" t="s">
        <v>64</v>
      </c>
      <c r="F102" s="50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110"/>
      <c r="O102" s="125"/>
    </row>
    <row r="103" spans="1:15" ht="38.25" customHeight="1" x14ac:dyDescent="0.25">
      <c r="A103" s="156"/>
      <c r="B103" s="144"/>
      <c r="C103" s="142"/>
      <c r="D103" s="44" t="s">
        <v>10</v>
      </c>
      <c r="E103" s="45" t="s">
        <v>64</v>
      </c>
      <c r="F103" s="27">
        <v>1445</v>
      </c>
      <c r="G103" s="27">
        <v>1445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110"/>
      <c r="O103" s="125"/>
    </row>
    <row r="104" spans="1:15" ht="39" customHeight="1" x14ac:dyDescent="0.25">
      <c r="A104" s="156"/>
      <c r="B104" s="144"/>
      <c r="C104" s="142"/>
      <c r="D104" s="44" t="s">
        <v>70</v>
      </c>
      <c r="E104" s="53" t="s">
        <v>64</v>
      </c>
      <c r="F104" s="27">
        <v>691</v>
      </c>
      <c r="G104" s="27">
        <v>691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110"/>
      <c r="O104" s="125"/>
    </row>
    <row r="105" spans="1:15" ht="25.5" customHeight="1" x14ac:dyDescent="0.25">
      <c r="A105" s="156"/>
      <c r="B105" s="144"/>
      <c r="C105" s="142"/>
      <c r="D105" s="44" t="s">
        <v>6</v>
      </c>
      <c r="E105" s="52" t="s">
        <v>64</v>
      </c>
      <c r="F105" s="50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111"/>
      <c r="O105" s="125"/>
    </row>
    <row r="106" spans="1:15" ht="27" customHeight="1" x14ac:dyDescent="0.25">
      <c r="A106" s="156"/>
      <c r="B106" s="144"/>
      <c r="C106" s="142"/>
      <c r="D106" s="44" t="s">
        <v>5</v>
      </c>
      <c r="E106" s="54" t="s">
        <v>64</v>
      </c>
      <c r="F106" s="47">
        <v>407</v>
      </c>
      <c r="G106" s="47">
        <v>407</v>
      </c>
      <c r="H106" s="47">
        <v>0</v>
      </c>
      <c r="I106" s="47">
        <v>0</v>
      </c>
      <c r="J106" s="47">
        <v>0</v>
      </c>
      <c r="K106" s="27">
        <v>0</v>
      </c>
      <c r="L106" s="27">
        <v>0</v>
      </c>
      <c r="M106" s="27">
        <v>0</v>
      </c>
      <c r="N106" s="112" t="s">
        <v>58</v>
      </c>
      <c r="O106" s="125"/>
    </row>
    <row r="107" spans="1:15" ht="36.75" customHeight="1" x14ac:dyDescent="0.25">
      <c r="A107" s="156"/>
      <c r="B107" s="144"/>
      <c r="C107" s="142"/>
      <c r="D107" s="44" t="s">
        <v>51</v>
      </c>
      <c r="E107" s="52" t="s">
        <v>64</v>
      </c>
      <c r="F107" s="50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107"/>
      <c r="O107" s="125"/>
    </row>
    <row r="108" spans="1:15" ht="37.5" customHeight="1" x14ac:dyDescent="0.25">
      <c r="A108" s="156"/>
      <c r="B108" s="144"/>
      <c r="C108" s="142"/>
      <c r="D108" s="44" t="s">
        <v>10</v>
      </c>
      <c r="E108" s="45" t="s">
        <v>64</v>
      </c>
      <c r="F108" s="27">
        <v>275</v>
      </c>
      <c r="G108" s="27">
        <v>275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107"/>
      <c r="O108" s="125"/>
    </row>
    <row r="109" spans="1:15" ht="38.25" customHeight="1" x14ac:dyDescent="0.25">
      <c r="A109" s="156"/>
      <c r="B109" s="144"/>
      <c r="C109" s="142"/>
      <c r="D109" s="44" t="s">
        <v>70</v>
      </c>
      <c r="E109" s="45" t="s">
        <v>64</v>
      </c>
      <c r="F109" s="27">
        <v>132</v>
      </c>
      <c r="G109" s="27">
        <v>132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107"/>
      <c r="O109" s="125"/>
    </row>
    <row r="110" spans="1:15" ht="26.25" customHeight="1" x14ac:dyDescent="0.25">
      <c r="A110" s="156"/>
      <c r="B110" s="144"/>
      <c r="C110" s="142"/>
      <c r="D110" s="44" t="s">
        <v>6</v>
      </c>
      <c r="E110" s="52" t="s">
        <v>64</v>
      </c>
      <c r="F110" s="50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108"/>
      <c r="O110" s="125"/>
    </row>
    <row r="111" spans="1:15" ht="24.75" customHeight="1" x14ac:dyDescent="0.25">
      <c r="A111" s="156"/>
      <c r="B111" s="144"/>
      <c r="C111" s="142"/>
      <c r="D111" s="44" t="s">
        <v>5</v>
      </c>
      <c r="E111" s="54" t="s">
        <v>64</v>
      </c>
      <c r="F111" s="47">
        <v>814</v>
      </c>
      <c r="G111" s="47">
        <v>814</v>
      </c>
      <c r="H111" s="47">
        <v>0</v>
      </c>
      <c r="I111" s="47">
        <v>0</v>
      </c>
      <c r="J111" s="47">
        <v>0</v>
      </c>
      <c r="K111" s="27">
        <v>0</v>
      </c>
      <c r="L111" s="27">
        <v>0</v>
      </c>
      <c r="M111" s="27">
        <v>0</v>
      </c>
      <c r="N111" s="112" t="s">
        <v>72</v>
      </c>
      <c r="O111" s="125"/>
    </row>
    <row r="112" spans="1:15" ht="37.5" customHeight="1" x14ac:dyDescent="0.25">
      <c r="A112" s="156"/>
      <c r="B112" s="144"/>
      <c r="C112" s="142"/>
      <c r="D112" s="44" t="s">
        <v>51</v>
      </c>
      <c r="E112" s="52" t="s">
        <v>64</v>
      </c>
      <c r="F112" s="50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107"/>
      <c r="O112" s="125"/>
    </row>
    <row r="113" spans="1:15" ht="36.75" customHeight="1" x14ac:dyDescent="0.25">
      <c r="A113" s="156"/>
      <c r="B113" s="144"/>
      <c r="C113" s="142"/>
      <c r="D113" s="44" t="s">
        <v>10</v>
      </c>
      <c r="E113" s="45" t="s">
        <v>64</v>
      </c>
      <c r="F113" s="27">
        <v>551</v>
      </c>
      <c r="G113" s="27">
        <v>551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107"/>
      <c r="O113" s="125"/>
    </row>
    <row r="114" spans="1:15" ht="36.75" customHeight="1" x14ac:dyDescent="0.25">
      <c r="A114" s="156"/>
      <c r="B114" s="144"/>
      <c r="C114" s="142"/>
      <c r="D114" s="44" t="s">
        <v>70</v>
      </c>
      <c r="E114" s="45" t="s">
        <v>64</v>
      </c>
      <c r="F114" s="27">
        <v>263</v>
      </c>
      <c r="G114" s="27">
        <v>263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107"/>
      <c r="O114" s="125"/>
    </row>
    <row r="115" spans="1:15" ht="25.5" customHeight="1" x14ac:dyDescent="0.25">
      <c r="A115" s="156"/>
      <c r="B115" s="144"/>
      <c r="C115" s="142"/>
      <c r="D115" s="44" t="s">
        <v>6</v>
      </c>
      <c r="E115" s="52" t="s">
        <v>64</v>
      </c>
      <c r="F115" s="50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108"/>
      <c r="O115" s="126"/>
    </row>
    <row r="116" spans="1:15" ht="25.5" customHeight="1" x14ac:dyDescent="0.25">
      <c r="A116" s="139"/>
      <c r="B116" s="131"/>
      <c r="C116" s="131"/>
      <c r="D116" s="44" t="s">
        <v>5</v>
      </c>
      <c r="E116" s="55" t="s">
        <v>64</v>
      </c>
      <c r="F116" s="47">
        <v>915</v>
      </c>
      <c r="G116" s="47">
        <v>915</v>
      </c>
      <c r="H116" s="47">
        <v>0</v>
      </c>
      <c r="I116" s="47">
        <v>0</v>
      </c>
      <c r="J116" s="47">
        <v>0</v>
      </c>
      <c r="K116" s="27">
        <v>0</v>
      </c>
      <c r="L116" s="27">
        <v>0</v>
      </c>
      <c r="M116" s="27">
        <v>0</v>
      </c>
      <c r="N116" s="136" t="s">
        <v>73</v>
      </c>
      <c r="O116" s="110"/>
    </row>
    <row r="117" spans="1:15" ht="39.75" customHeight="1" x14ac:dyDescent="0.25">
      <c r="A117" s="140"/>
      <c r="B117" s="110"/>
      <c r="C117" s="110"/>
      <c r="D117" s="44" t="s">
        <v>51</v>
      </c>
      <c r="E117" s="8" t="s">
        <v>64</v>
      </c>
      <c r="F117" s="50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137"/>
      <c r="O117" s="110"/>
    </row>
    <row r="118" spans="1:15" ht="36.75" customHeight="1" x14ac:dyDescent="0.25">
      <c r="A118" s="140"/>
      <c r="B118" s="110"/>
      <c r="C118" s="110"/>
      <c r="D118" s="44" t="s">
        <v>10</v>
      </c>
      <c r="E118" s="56" t="s">
        <v>64</v>
      </c>
      <c r="F118" s="27">
        <v>619</v>
      </c>
      <c r="G118" s="27">
        <v>619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137"/>
      <c r="O118" s="110"/>
    </row>
    <row r="119" spans="1:15" ht="37.5" customHeight="1" x14ac:dyDescent="0.25">
      <c r="A119" s="140"/>
      <c r="B119" s="110"/>
      <c r="C119" s="110"/>
      <c r="D119" s="44" t="s">
        <v>70</v>
      </c>
      <c r="E119" s="56" t="s">
        <v>64</v>
      </c>
      <c r="F119" s="27">
        <v>296</v>
      </c>
      <c r="G119" s="27">
        <v>296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137"/>
      <c r="O119" s="110"/>
    </row>
    <row r="120" spans="1:15" ht="24.75" customHeight="1" x14ac:dyDescent="0.25">
      <c r="A120" s="141"/>
      <c r="B120" s="111"/>
      <c r="C120" s="111"/>
      <c r="D120" s="44" t="s">
        <v>6</v>
      </c>
      <c r="E120" s="8" t="s">
        <v>64</v>
      </c>
      <c r="F120" s="50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138"/>
      <c r="O120" s="111"/>
    </row>
    <row r="121" spans="1:15" ht="27.75" customHeight="1" x14ac:dyDescent="0.25">
      <c r="A121" s="156" t="s">
        <v>38</v>
      </c>
      <c r="B121" s="144" t="s">
        <v>39</v>
      </c>
      <c r="C121" s="142" t="s">
        <v>66</v>
      </c>
      <c r="D121" s="40" t="s">
        <v>5</v>
      </c>
      <c r="E121" s="57" t="s">
        <v>64</v>
      </c>
      <c r="F121" s="50">
        <f t="shared" ref="F121:F125" si="20">SUM(G121:L121)</f>
        <v>4700</v>
      </c>
      <c r="G121" s="50">
        <v>0</v>
      </c>
      <c r="H121" s="50">
        <f>SUM(H122:H125)</f>
        <v>4700</v>
      </c>
      <c r="I121" s="50">
        <f t="shared" ref="I121:M121" si="21">SUM(I122:I125)</f>
        <v>0</v>
      </c>
      <c r="J121" s="50">
        <f t="shared" si="21"/>
        <v>0</v>
      </c>
      <c r="K121" s="50">
        <f t="shared" si="21"/>
        <v>0</v>
      </c>
      <c r="L121" s="50">
        <f t="shared" si="21"/>
        <v>0</v>
      </c>
      <c r="M121" s="50">
        <f t="shared" si="21"/>
        <v>0</v>
      </c>
      <c r="N121" s="125" t="s">
        <v>58</v>
      </c>
      <c r="O121" s="130" t="s">
        <v>124</v>
      </c>
    </row>
    <row r="122" spans="1:15" ht="36" customHeight="1" x14ac:dyDescent="0.25">
      <c r="A122" s="156"/>
      <c r="B122" s="144"/>
      <c r="C122" s="142"/>
      <c r="D122" s="44" t="s">
        <v>51</v>
      </c>
      <c r="E122" s="57" t="s">
        <v>64</v>
      </c>
      <c r="F122" s="50">
        <f t="shared" si="20"/>
        <v>0</v>
      </c>
      <c r="G122" s="50">
        <v>0</v>
      </c>
      <c r="H122" s="50">
        <v>0</v>
      </c>
      <c r="I122" s="50">
        <v>0</v>
      </c>
      <c r="J122" s="50">
        <v>0</v>
      </c>
      <c r="K122" s="50">
        <v>0</v>
      </c>
      <c r="L122" s="50">
        <v>0</v>
      </c>
      <c r="M122" s="50">
        <v>0</v>
      </c>
      <c r="N122" s="125"/>
      <c r="O122" s="125"/>
    </row>
    <row r="123" spans="1:15" ht="36.75" customHeight="1" x14ac:dyDescent="0.25">
      <c r="A123" s="156"/>
      <c r="B123" s="144"/>
      <c r="C123" s="142"/>
      <c r="D123" s="44" t="s">
        <v>10</v>
      </c>
      <c r="E123" s="57" t="s">
        <v>64</v>
      </c>
      <c r="F123" s="50">
        <f t="shared" si="20"/>
        <v>3562</v>
      </c>
      <c r="G123" s="50">
        <v>0</v>
      </c>
      <c r="H123" s="50">
        <v>3562</v>
      </c>
      <c r="I123" s="50">
        <v>0</v>
      </c>
      <c r="J123" s="50">
        <v>0</v>
      </c>
      <c r="K123" s="50">
        <v>0</v>
      </c>
      <c r="L123" s="50">
        <v>0</v>
      </c>
      <c r="M123" s="50">
        <v>0</v>
      </c>
      <c r="N123" s="125"/>
      <c r="O123" s="125"/>
    </row>
    <row r="124" spans="1:15" ht="38.25" customHeight="1" x14ac:dyDescent="0.25">
      <c r="A124" s="156"/>
      <c r="B124" s="144"/>
      <c r="C124" s="142"/>
      <c r="D124" s="44" t="s">
        <v>70</v>
      </c>
      <c r="E124" s="57" t="s">
        <v>64</v>
      </c>
      <c r="F124" s="50">
        <f t="shared" si="20"/>
        <v>1138</v>
      </c>
      <c r="G124" s="50">
        <v>0</v>
      </c>
      <c r="H124" s="50">
        <v>1138</v>
      </c>
      <c r="I124" s="50">
        <v>0</v>
      </c>
      <c r="J124" s="50">
        <v>0</v>
      </c>
      <c r="K124" s="50">
        <v>0</v>
      </c>
      <c r="L124" s="50">
        <v>0</v>
      </c>
      <c r="M124" s="50">
        <v>0</v>
      </c>
      <c r="N124" s="125"/>
      <c r="O124" s="125"/>
    </row>
    <row r="125" spans="1:15" ht="26.25" customHeight="1" x14ac:dyDescent="0.25">
      <c r="A125" s="156"/>
      <c r="B125" s="144"/>
      <c r="C125" s="142"/>
      <c r="D125" s="44" t="s">
        <v>6</v>
      </c>
      <c r="E125" s="57" t="s">
        <v>64</v>
      </c>
      <c r="F125" s="50">
        <f t="shared" si="20"/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125"/>
      <c r="O125" s="125"/>
    </row>
    <row r="126" spans="1:15" ht="27" customHeight="1" x14ac:dyDescent="0.25">
      <c r="A126" s="156" t="s">
        <v>40</v>
      </c>
      <c r="B126" s="144" t="s">
        <v>41</v>
      </c>
      <c r="C126" s="142" t="s">
        <v>66</v>
      </c>
      <c r="D126" s="40" t="s">
        <v>5</v>
      </c>
      <c r="E126" s="57" t="s">
        <v>64</v>
      </c>
      <c r="F126" s="50">
        <f t="shared" ref="F126:F127" si="22">SUM(G126:L126)</f>
        <v>18689</v>
      </c>
      <c r="G126" s="50">
        <v>0</v>
      </c>
      <c r="H126" s="50">
        <f>SUM(H127:H130)</f>
        <v>18689</v>
      </c>
      <c r="I126" s="50">
        <f t="shared" ref="I126:M126" si="23">SUM(I127:I130)</f>
        <v>0</v>
      </c>
      <c r="J126" s="50">
        <f t="shared" si="23"/>
        <v>0</v>
      </c>
      <c r="K126" s="50">
        <f t="shared" si="23"/>
        <v>0</v>
      </c>
      <c r="L126" s="50">
        <f t="shared" si="23"/>
        <v>0</v>
      </c>
      <c r="M126" s="50">
        <f t="shared" si="23"/>
        <v>0</v>
      </c>
      <c r="N126" s="125" t="s">
        <v>58</v>
      </c>
      <c r="O126" s="125" t="s">
        <v>123</v>
      </c>
    </row>
    <row r="127" spans="1:15" ht="36" customHeight="1" x14ac:dyDescent="0.25">
      <c r="A127" s="156"/>
      <c r="B127" s="144"/>
      <c r="C127" s="142"/>
      <c r="D127" s="44" t="s">
        <v>51</v>
      </c>
      <c r="E127" s="57" t="s">
        <v>64</v>
      </c>
      <c r="F127" s="50">
        <f t="shared" si="22"/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125"/>
      <c r="O127" s="125"/>
    </row>
    <row r="128" spans="1:15" ht="36.75" customHeight="1" x14ac:dyDescent="0.25">
      <c r="A128" s="156"/>
      <c r="B128" s="144"/>
      <c r="C128" s="142"/>
      <c r="D128" s="44" t="s">
        <v>10</v>
      </c>
      <c r="E128" s="57" t="s">
        <v>64</v>
      </c>
      <c r="F128" s="50">
        <f>SUM(G128:L128)</f>
        <v>14166</v>
      </c>
      <c r="G128" s="50">
        <v>0</v>
      </c>
      <c r="H128" s="50">
        <v>14166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125"/>
      <c r="O128" s="125"/>
    </row>
    <row r="129" spans="1:15" ht="38.25" customHeight="1" x14ac:dyDescent="0.25">
      <c r="A129" s="156"/>
      <c r="B129" s="144"/>
      <c r="C129" s="142"/>
      <c r="D129" s="44" t="s">
        <v>70</v>
      </c>
      <c r="E129" s="57" t="s">
        <v>64</v>
      </c>
      <c r="F129" s="50">
        <f t="shared" ref="F129:F130" si="24">SUM(G129:L129)</f>
        <v>4523</v>
      </c>
      <c r="G129" s="50">
        <v>0</v>
      </c>
      <c r="H129" s="50">
        <v>4523</v>
      </c>
      <c r="I129" s="50">
        <v>0</v>
      </c>
      <c r="J129" s="50">
        <v>0</v>
      </c>
      <c r="K129" s="50">
        <v>0</v>
      </c>
      <c r="L129" s="50">
        <v>0</v>
      </c>
      <c r="M129" s="50">
        <v>0</v>
      </c>
      <c r="N129" s="125"/>
      <c r="O129" s="125"/>
    </row>
    <row r="130" spans="1:15" ht="26.25" customHeight="1" x14ac:dyDescent="0.25">
      <c r="A130" s="156"/>
      <c r="B130" s="144"/>
      <c r="C130" s="142"/>
      <c r="D130" s="44" t="s">
        <v>6</v>
      </c>
      <c r="E130" s="57" t="s">
        <v>64</v>
      </c>
      <c r="F130" s="50">
        <f t="shared" si="24"/>
        <v>0</v>
      </c>
      <c r="G130" s="50">
        <v>0</v>
      </c>
      <c r="H130" s="50">
        <v>0</v>
      </c>
      <c r="I130" s="50">
        <v>0</v>
      </c>
      <c r="J130" s="50">
        <v>0</v>
      </c>
      <c r="K130" s="50">
        <v>0</v>
      </c>
      <c r="L130" s="50">
        <v>0</v>
      </c>
      <c r="M130" s="50">
        <v>0</v>
      </c>
      <c r="N130" s="125"/>
      <c r="O130" s="125"/>
    </row>
    <row r="131" spans="1:15" ht="24.75" customHeight="1" x14ac:dyDescent="0.25">
      <c r="A131" s="170" t="s">
        <v>67</v>
      </c>
      <c r="B131" s="144" t="s">
        <v>68</v>
      </c>
      <c r="C131" s="142" t="s">
        <v>66</v>
      </c>
      <c r="D131" s="40" t="s">
        <v>5</v>
      </c>
      <c r="E131" s="8"/>
      <c r="F131" s="104">
        <f>SUM(G131:L131)</f>
        <v>11637.6</v>
      </c>
      <c r="G131" s="50">
        <v>0</v>
      </c>
      <c r="H131" s="104">
        <f>SUM(H132:H135)</f>
        <v>11637.6</v>
      </c>
      <c r="I131" s="50">
        <v>0</v>
      </c>
      <c r="J131" s="50">
        <v>0</v>
      </c>
      <c r="K131" s="50">
        <v>0</v>
      </c>
      <c r="L131" s="50">
        <v>0</v>
      </c>
      <c r="M131" s="50">
        <v>0</v>
      </c>
      <c r="N131" s="112" t="s">
        <v>58</v>
      </c>
      <c r="O131" s="112" t="s">
        <v>126</v>
      </c>
    </row>
    <row r="132" spans="1:15" ht="37.5" customHeight="1" x14ac:dyDescent="0.25">
      <c r="A132" s="171"/>
      <c r="B132" s="144"/>
      <c r="C132" s="142"/>
      <c r="D132" s="44" t="s">
        <v>51</v>
      </c>
      <c r="E132" s="8"/>
      <c r="F132" s="104">
        <f t="shared" ref="F132:F135" si="25">SUM(G132:L132)</f>
        <v>8083.2000200000002</v>
      </c>
      <c r="G132" s="50">
        <v>0</v>
      </c>
      <c r="H132" s="104">
        <v>8083.2000200000002</v>
      </c>
      <c r="I132" s="50">
        <v>0</v>
      </c>
      <c r="J132" s="50">
        <v>0</v>
      </c>
      <c r="K132" s="50">
        <v>0</v>
      </c>
      <c r="L132" s="50">
        <v>0</v>
      </c>
      <c r="M132" s="50">
        <v>0</v>
      </c>
      <c r="N132" s="107"/>
      <c r="O132" s="107"/>
    </row>
    <row r="133" spans="1:15" ht="37.5" customHeight="1" x14ac:dyDescent="0.25">
      <c r="A133" s="171"/>
      <c r="B133" s="144"/>
      <c r="C133" s="142"/>
      <c r="D133" s="44" t="s">
        <v>10</v>
      </c>
      <c r="E133" s="8"/>
      <c r="F133" s="104">
        <f t="shared" si="25"/>
        <v>2694.3999800000001</v>
      </c>
      <c r="G133" s="50">
        <v>0</v>
      </c>
      <c r="H133" s="104">
        <v>2694.3999800000001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107"/>
      <c r="O133" s="107"/>
    </row>
    <row r="134" spans="1:15" ht="39" customHeight="1" x14ac:dyDescent="0.25">
      <c r="A134" s="171"/>
      <c r="B134" s="144"/>
      <c r="C134" s="142"/>
      <c r="D134" s="44" t="s">
        <v>70</v>
      </c>
      <c r="E134" s="8"/>
      <c r="F134" s="50">
        <f t="shared" si="25"/>
        <v>860</v>
      </c>
      <c r="G134" s="50">
        <v>0</v>
      </c>
      <c r="H134" s="56">
        <v>860</v>
      </c>
      <c r="I134" s="50">
        <v>0</v>
      </c>
      <c r="J134" s="50">
        <v>0</v>
      </c>
      <c r="K134" s="50">
        <v>0</v>
      </c>
      <c r="L134" s="50">
        <v>0</v>
      </c>
      <c r="M134" s="50">
        <v>0</v>
      </c>
      <c r="N134" s="107"/>
      <c r="O134" s="107"/>
    </row>
    <row r="135" spans="1:15" ht="25.5" customHeight="1" x14ac:dyDescent="0.25">
      <c r="A135" s="172"/>
      <c r="B135" s="144"/>
      <c r="C135" s="142"/>
      <c r="D135" s="44" t="s">
        <v>6</v>
      </c>
      <c r="E135" s="8"/>
      <c r="F135" s="50">
        <f t="shared" si="25"/>
        <v>0</v>
      </c>
      <c r="G135" s="50">
        <v>0</v>
      </c>
      <c r="H135" s="50">
        <v>0</v>
      </c>
      <c r="I135" s="50">
        <v>0</v>
      </c>
      <c r="J135" s="50">
        <v>0</v>
      </c>
      <c r="K135" s="50">
        <v>0</v>
      </c>
      <c r="L135" s="50">
        <v>0</v>
      </c>
      <c r="M135" s="50">
        <v>0</v>
      </c>
      <c r="N135" s="108"/>
      <c r="O135" s="108"/>
    </row>
    <row r="136" spans="1:15" ht="12.75" customHeight="1" x14ac:dyDescent="0.25">
      <c r="A136" s="156" t="s">
        <v>42</v>
      </c>
      <c r="B136" s="144" t="s">
        <v>43</v>
      </c>
      <c r="C136" s="142" t="s">
        <v>66</v>
      </c>
      <c r="D136" s="80" t="s">
        <v>122</v>
      </c>
      <c r="E136" s="147" t="s">
        <v>71</v>
      </c>
      <c r="F136" s="148"/>
      <c r="G136" s="148"/>
      <c r="H136" s="148"/>
      <c r="I136" s="148"/>
      <c r="J136" s="148"/>
      <c r="K136" s="148"/>
      <c r="L136" s="148"/>
      <c r="M136" s="149"/>
      <c r="N136" s="125"/>
      <c r="O136" s="125"/>
    </row>
    <row r="137" spans="1:15" ht="38.25" customHeight="1" x14ac:dyDescent="0.25">
      <c r="A137" s="156"/>
      <c r="B137" s="144"/>
      <c r="C137" s="142"/>
      <c r="D137" s="44" t="s">
        <v>51</v>
      </c>
      <c r="E137" s="150"/>
      <c r="F137" s="151"/>
      <c r="G137" s="151"/>
      <c r="H137" s="151"/>
      <c r="I137" s="151"/>
      <c r="J137" s="151"/>
      <c r="K137" s="151"/>
      <c r="L137" s="151"/>
      <c r="M137" s="152"/>
      <c r="N137" s="125"/>
      <c r="O137" s="125"/>
    </row>
    <row r="138" spans="1:15" ht="36.75" customHeight="1" x14ac:dyDescent="0.25">
      <c r="A138" s="156"/>
      <c r="B138" s="144"/>
      <c r="C138" s="142"/>
      <c r="D138" s="44" t="s">
        <v>10</v>
      </c>
      <c r="E138" s="150"/>
      <c r="F138" s="151"/>
      <c r="G138" s="151"/>
      <c r="H138" s="151"/>
      <c r="I138" s="151"/>
      <c r="J138" s="151"/>
      <c r="K138" s="151"/>
      <c r="L138" s="151"/>
      <c r="M138" s="152"/>
      <c r="N138" s="125"/>
      <c r="O138" s="125"/>
    </row>
    <row r="139" spans="1:15" ht="38.25" customHeight="1" x14ac:dyDescent="0.25">
      <c r="A139" s="156"/>
      <c r="B139" s="144"/>
      <c r="C139" s="142"/>
      <c r="D139" s="44" t="s">
        <v>70</v>
      </c>
      <c r="E139" s="150"/>
      <c r="F139" s="151"/>
      <c r="G139" s="151"/>
      <c r="H139" s="151"/>
      <c r="I139" s="151"/>
      <c r="J139" s="151"/>
      <c r="K139" s="151"/>
      <c r="L139" s="151"/>
      <c r="M139" s="152"/>
      <c r="N139" s="125"/>
      <c r="O139" s="125"/>
    </row>
    <row r="140" spans="1:15" ht="24.75" customHeight="1" x14ac:dyDescent="0.25">
      <c r="A140" s="156"/>
      <c r="B140" s="144"/>
      <c r="C140" s="142"/>
      <c r="D140" s="44" t="s">
        <v>6</v>
      </c>
      <c r="E140" s="153"/>
      <c r="F140" s="154"/>
      <c r="G140" s="154"/>
      <c r="H140" s="154"/>
      <c r="I140" s="154"/>
      <c r="J140" s="154"/>
      <c r="K140" s="154"/>
      <c r="L140" s="154"/>
      <c r="M140" s="155"/>
      <c r="N140" s="125"/>
      <c r="O140" s="125"/>
    </row>
    <row r="141" spans="1:15" ht="23.25" customHeight="1" x14ac:dyDescent="0.25">
      <c r="A141" s="156" t="s">
        <v>44</v>
      </c>
      <c r="B141" s="112" t="s">
        <v>45</v>
      </c>
      <c r="C141" s="142" t="s">
        <v>66</v>
      </c>
      <c r="D141" s="93" t="s">
        <v>5</v>
      </c>
      <c r="E141" s="147" t="s">
        <v>71</v>
      </c>
      <c r="F141" s="148"/>
      <c r="G141" s="148"/>
      <c r="H141" s="148"/>
      <c r="I141" s="148"/>
      <c r="J141" s="148"/>
      <c r="K141" s="148"/>
      <c r="L141" s="148"/>
      <c r="M141" s="149"/>
      <c r="N141" s="125" t="s">
        <v>72</v>
      </c>
      <c r="O141" s="125" t="s">
        <v>120</v>
      </c>
    </row>
    <row r="142" spans="1:15" ht="38.25" customHeight="1" x14ac:dyDescent="0.25">
      <c r="A142" s="156"/>
      <c r="B142" s="107"/>
      <c r="C142" s="142"/>
      <c r="D142" s="44" t="s">
        <v>51</v>
      </c>
      <c r="E142" s="150"/>
      <c r="F142" s="151"/>
      <c r="G142" s="151"/>
      <c r="H142" s="151"/>
      <c r="I142" s="151"/>
      <c r="J142" s="151"/>
      <c r="K142" s="151"/>
      <c r="L142" s="151"/>
      <c r="M142" s="152"/>
      <c r="N142" s="125"/>
      <c r="O142" s="125"/>
    </row>
    <row r="143" spans="1:15" ht="36.75" customHeight="1" x14ac:dyDescent="0.25">
      <c r="A143" s="156"/>
      <c r="B143" s="107"/>
      <c r="C143" s="142"/>
      <c r="D143" s="44" t="s">
        <v>10</v>
      </c>
      <c r="E143" s="150"/>
      <c r="F143" s="151"/>
      <c r="G143" s="151"/>
      <c r="H143" s="151"/>
      <c r="I143" s="151"/>
      <c r="J143" s="151"/>
      <c r="K143" s="151"/>
      <c r="L143" s="151"/>
      <c r="M143" s="152"/>
      <c r="N143" s="125"/>
      <c r="O143" s="125"/>
    </row>
    <row r="144" spans="1:15" ht="37.5" customHeight="1" x14ac:dyDescent="0.25">
      <c r="A144" s="156"/>
      <c r="B144" s="107"/>
      <c r="C144" s="142"/>
      <c r="D144" s="44" t="s">
        <v>70</v>
      </c>
      <c r="E144" s="150"/>
      <c r="F144" s="151"/>
      <c r="G144" s="151"/>
      <c r="H144" s="151"/>
      <c r="I144" s="151"/>
      <c r="J144" s="151"/>
      <c r="K144" s="151"/>
      <c r="L144" s="151"/>
      <c r="M144" s="152"/>
      <c r="N144" s="125"/>
      <c r="O144" s="125"/>
    </row>
    <row r="145" spans="1:15" ht="56.25" customHeight="1" x14ac:dyDescent="0.25">
      <c r="A145" s="156"/>
      <c r="B145" s="108"/>
      <c r="C145" s="142"/>
      <c r="D145" s="44" t="s">
        <v>6</v>
      </c>
      <c r="E145" s="153"/>
      <c r="F145" s="154"/>
      <c r="G145" s="154"/>
      <c r="H145" s="154"/>
      <c r="I145" s="154"/>
      <c r="J145" s="154"/>
      <c r="K145" s="154"/>
      <c r="L145" s="154"/>
      <c r="M145" s="155"/>
      <c r="N145" s="125"/>
      <c r="O145" s="126"/>
    </row>
    <row r="146" spans="1:15" ht="22.5" customHeight="1" x14ac:dyDescent="0.25">
      <c r="A146" s="156" t="s">
        <v>109</v>
      </c>
      <c r="B146" s="144" t="s">
        <v>108</v>
      </c>
      <c r="C146" s="142" t="s">
        <v>66</v>
      </c>
      <c r="D146" s="73" t="s">
        <v>5</v>
      </c>
      <c r="E146" s="8">
        <v>1585</v>
      </c>
      <c r="F146" s="8">
        <f>SUM(F147:F150)</f>
        <v>4769.5</v>
      </c>
      <c r="G146" s="8">
        <f t="shared" ref="G146:J146" si="26">SUM(G147:G150)</f>
        <v>596.5</v>
      </c>
      <c r="H146" s="8">
        <f t="shared" si="26"/>
        <v>597</v>
      </c>
      <c r="I146" s="8">
        <f t="shared" si="26"/>
        <v>1778</v>
      </c>
      <c r="J146" s="8">
        <f t="shared" si="26"/>
        <v>1798</v>
      </c>
      <c r="K146" s="27">
        <v>0</v>
      </c>
      <c r="L146" s="27">
        <v>0</v>
      </c>
      <c r="M146" s="27">
        <v>0</v>
      </c>
      <c r="N146" s="131"/>
      <c r="O146" s="131"/>
    </row>
    <row r="147" spans="1:15" ht="36.75" customHeight="1" x14ac:dyDescent="0.25">
      <c r="A147" s="156"/>
      <c r="B147" s="144"/>
      <c r="C147" s="142"/>
      <c r="D147" s="73" t="s">
        <v>51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110"/>
      <c r="O147" s="110"/>
    </row>
    <row r="148" spans="1:15" ht="36.75" customHeight="1" x14ac:dyDescent="0.25">
      <c r="A148" s="156"/>
      <c r="B148" s="144"/>
      <c r="C148" s="142"/>
      <c r="D148" s="73" t="s">
        <v>10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110"/>
      <c r="O148" s="110"/>
    </row>
    <row r="149" spans="1:15" ht="36" customHeight="1" x14ac:dyDescent="0.25">
      <c r="A149" s="156"/>
      <c r="B149" s="144"/>
      <c r="C149" s="142"/>
      <c r="D149" s="73" t="s">
        <v>70</v>
      </c>
      <c r="E149" s="8">
        <v>1585</v>
      </c>
      <c r="F149" s="8">
        <f>SUM(G149:M149)</f>
        <v>4769.5</v>
      </c>
      <c r="G149" s="8">
        <v>596.5</v>
      </c>
      <c r="H149" s="8">
        <f>H154</f>
        <v>597</v>
      </c>
      <c r="I149" s="8">
        <v>1778</v>
      </c>
      <c r="J149" s="8">
        <v>1798</v>
      </c>
      <c r="K149" s="27">
        <v>0</v>
      </c>
      <c r="L149" s="27">
        <v>0</v>
      </c>
      <c r="M149" s="27">
        <v>0</v>
      </c>
      <c r="N149" s="110"/>
      <c r="O149" s="110"/>
    </row>
    <row r="150" spans="1:15" ht="36" customHeight="1" x14ac:dyDescent="0.25">
      <c r="A150" s="156"/>
      <c r="B150" s="144"/>
      <c r="C150" s="142"/>
      <c r="D150" s="73" t="s">
        <v>6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111"/>
      <c r="O150" s="111"/>
    </row>
    <row r="151" spans="1:15" ht="22.5" customHeight="1" x14ac:dyDescent="0.25">
      <c r="A151" s="132" t="s">
        <v>111</v>
      </c>
      <c r="B151" s="135" t="s">
        <v>110</v>
      </c>
      <c r="C151" s="118"/>
      <c r="D151" s="73" t="s">
        <v>5</v>
      </c>
      <c r="E151" s="8">
        <v>1585</v>
      </c>
      <c r="F151" s="8">
        <f>SUM(F152:F155)</f>
        <v>4769.5</v>
      </c>
      <c r="G151" s="8">
        <f>SUM(G152:G155)</f>
        <v>596.5</v>
      </c>
      <c r="H151" s="8">
        <f>SUM(H152:H155)</f>
        <v>597</v>
      </c>
      <c r="I151" s="8">
        <f>SUM(I152:I155)</f>
        <v>1778</v>
      </c>
      <c r="J151" s="8">
        <f>SUM(J152:J155)</f>
        <v>1798</v>
      </c>
      <c r="K151" s="27">
        <v>0</v>
      </c>
      <c r="L151" s="27">
        <v>0</v>
      </c>
      <c r="M151" s="27">
        <v>0</v>
      </c>
      <c r="N151" s="109" t="s">
        <v>63</v>
      </c>
      <c r="O151" s="107" t="s">
        <v>127</v>
      </c>
    </row>
    <row r="152" spans="1:15" ht="39.75" customHeight="1" x14ac:dyDescent="0.25">
      <c r="A152" s="133"/>
      <c r="B152" s="135"/>
      <c r="C152" s="121"/>
      <c r="D152" s="73" t="s">
        <v>51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109"/>
      <c r="O152" s="107"/>
    </row>
    <row r="153" spans="1:15" ht="36" customHeight="1" x14ac:dyDescent="0.25">
      <c r="A153" s="133"/>
      <c r="B153" s="135"/>
      <c r="C153" s="121"/>
      <c r="D153" s="73" t="s">
        <v>10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109"/>
      <c r="O153" s="107"/>
    </row>
    <row r="154" spans="1:15" ht="36" customHeight="1" x14ac:dyDescent="0.25">
      <c r="A154" s="133"/>
      <c r="B154" s="135"/>
      <c r="C154" s="121"/>
      <c r="D154" s="73" t="s">
        <v>70</v>
      </c>
      <c r="E154" s="8">
        <v>1585</v>
      </c>
      <c r="F154" s="8">
        <f>SUM(G154:M154)</f>
        <v>4769.5</v>
      </c>
      <c r="G154" s="8">
        <v>596.5</v>
      </c>
      <c r="H154" s="8">
        <v>597</v>
      </c>
      <c r="I154" s="8">
        <v>1778</v>
      </c>
      <c r="J154" s="8">
        <v>1798</v>
      </c>
      <c r="K154" s="27">
        <v>0</v>
      </c>
      <c r="L154" s="27">
        <v>0</v>
      </c>
      <c r="M154" s="27">
        <v>0</v>
      </c>
      <c r="N154" s="109"/>
      <c r="O154" s="107"/>
    </row>
    <row r="155" spans="1:15" ht="49.5" customHeight="1" x14ac:dyDescent="0.25">
      <c r="A155" s="134"/>
      <c r="B155" s="135"/>
      <c r="C155" s="124"/>
      <c r="D155" s="73" t="s">
        <v>6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109"/>
      <c r="O155" s="108"/>
    </row>
    <row r="156" spans="1:15" ht="24" customHeight="1" x14ac:dyDescent="0.25">
      <c r="A156" s="156" t="s">
        <v>116</v>
      </c>
      <c r="B156" s="144" t="s">
        <v>117</v>
      </c>
      <c r="C156" s="142" t="s">
        <v>66</v>
      </c>
      <c r="D156" s="46" t="s">
        <v>5</v>
      </c>
      <c r="E156" s="8">
        <v>1585</v>
      </c>
      <c r="F156" s="8">
        <f t="shared" ref="F156" si="27">SUM(F157:F160)</f>
        <v>1119</v>
      </c>
      <c r="G156" s="8">
        <f t="shared" ref="G156" si="28">SUM(G157:G160)</f>
        <v>1119</v>
      </c>
      <c r="H156" s="8">
        <f t="shared" ref="H156" si="29">SUM(H157:H160)</f>
        <v>0</v>
      </c>
      <c r="I156" s="8">
        <f t="shared" ref="I156" si="30">SUM(I157:I160)</f>
        <v>0</v>
      </c>
      <c r="J156" s="8">
        <f t="shared" ref="J156" si="31">SUM(J157:J160)</f>
        <v>0</v>
      </c>
      <c r="K156" s="27">
        <v>0</v>
      </c>
      <c r="L156" s="27">
        <v>0</v>
      </c>
      <c r="M156" s="27">
        <v>0</v>
      </c>
      <c r="N156" s="131"/>
      <c r="O156" s="60"/>
    </row>
    <row r="157" spans="1:15" ht="35.25" customHeight="1" x14ac:dyDescent="0.25">
      <c r="A157" s="156"/>
      <c r="B157" s="144"/>
      <c r="C157" s="142"/>
      <c r="D157" s="46" t="s">
        <v>51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110"/>
      <c r="O157" s="66"/>
    </row>
    <row r="158" spans="1:15" ht="34.5" customHeight="1" x14ac:dyDescent="0.25">
      <c r="A158" s="156"/>
      <c r="B158" s="144"/>
      <c r="C158" s="142"/>
      <c r="D158" s="46" t="s">
        <v>10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110"/>
      <c r="O158" s="66"/>
    </row>
    <row r="159" spans="1:15" ht="38.25" customHeight="1" x14ac:dyDescent="0.25">
      <c r="A159" s="156"/>
      <c r="B159" s="144"/>
      <c r="C159" s="142"/>
      <c r="D159" s="46" t="s">
        <v>70</v>
      </c>
      <c r="E159" s="8">
        <v>1585</v>
      </c>
      <c r="F159" s="8">
        <f>SUM(G159:M159)</f>
        <v>1119</v>
      </c>
      <c r="G159" s="8">
        <v>1119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110"/>
      <c r="O159" s="66"/>
    </row>
    <row r="160" spans="1:15" ht="35.25" customHeight="1" x14ac:dyDescent="0.25">
      <c r="A160" s="156"/>
      <c r="B160" s="144"/>
      <c r="C160" s="142"/>
      <c r="D160" s="46" t="s">
        <v>6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111"/>
      <c r="O160" s="59"/>
    </row>
    <row r="161" spans="1:20" ht="24" customHeight="1" x14ac:dyDescent="0.25">
      <c r="A161" s="132" t="s">
        <v>119</v>
      </c>
      <c r="B161" s="135" t="s">
        <v>118</v>
      </c>
      <c r="C161" s="118"/>
      <c r="D161" s="94" t="s">
        <v>5</v>
      </c>
      <c r="E161" s="8">
        <v>1585</v>
      </c>
      <c r="F161" s="8">
        <f>SUM(F162:F165)</f>
        <v>1119</v>
      </c>
      <c r="G161" s="8">
        <f>SUM(G162:G165)</f>
        <v>1119</v>
      </c>
      <c r="H161" s="8">
        <f>SUM(H162:H165)</f>
        <v>0</v>
      </c>
      <c r="I161" s="8">
        <f>SUM(I162:I165)</f>
        <v>0</v>
      </c>
      <c r="J161" s="8">
        <f>SUM(J162:J165)</f>
        <v>0</v>
      </c>
      <c r="K161" s="27">
        <v>0</v>
      </c>
      <c r="L161" s="27">
        <v>0</v>
      </c>
      <c r="M161" s="27">
        <v>0</v>
      </c>
      <c r="N161" s="109" t="s">
        <v>65</v>
      </c>
      <c r="O161" s="107" t="s">
        <v>95</v>
      </c>
    </row>
    <row r="162" spans="1:20" ht="36" customHeight="1" x14ac:dyDescent="0.25">
      <c r="A162" s="133"/>
      <c r="B162" s="135"/>
      <c r="C162" s="121"/>
      <c r="D162" s="46" t="s">
        <v>51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109"/>
      <c r="O162" s="107"/>
    </row>
    <row r="163" spans="1:20" ht="36" customHeight="1" x14ac:dyDescent="0.25">
      <c r="A163" s="133"/>
      <c r="B163" s="135"/>
      <c r="C163" s="121"/>
      <c r="D163" s="46" t="s">
        <v>10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109"/>
      <c r="O163" s="107"/>
    </row>
    <row r="164" spans="1:20" ht="38.25" customHeight="1" x14ac:dyDescent="0.25">
      <c r="A164" s="133"/>
      <c r="B164" s="135"/>
      <c r="C164" s="121"/>
      <c r="D164" s="46" t="s">
        <v>70</v>
      </c>
      <c r="E164" s="8">
        <v>1585</v>
      </c>
      <c r="F164" s="8">
        <f>SUM(G164:M164)</f>
        <v>1119</v>
      </c>
      <c r="G164" s="8">
        <v>1119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109"/>
      <c r="O164" s="107"/>
    </row>
    <row r="165" spans="1:20" ht="59.25" customHeight="1" x14ac:dyDescent="0.25">
      <c r="A165" s="134"/>
      <c r="B165" s="135"/>
      <c r="C165" s="124"/>
      <c r="D165" s="46" t="s">
        <v>6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109"/>
      <c r="O165" s="108"/>
    </row>
    <row r="166" spans="1:20" ht="15" customHeight="1" x14ac:dyDescent="0.25">
      <c r="A166" s="116"/>
      <c r="B166" s="117"/>
      <c r="C166" s="118"/>
      <c r="D166" s="145"/>
      <c r="E166" s="146"/>
      <c r="F166" s="41" t="s">
        <v>69</v>
      </c>
      <c r="G166" s="42" t="s">
        <v>46</v>
      </c>
      <c r="H166" s="42" t="s">
        <v>47</v>
      </c>
      <c r="I166" s="42" t="s">
        <v>48</v>
      </c>
      <c r="J166" s="42" t="s">
        <v>49</v>
      </c>
      <c r="K166" s="42" t="s">
        <v>50</v>
      </c>
      <c r="L166" s="42" t="s">
        <v>86</v>
      </c>
      <c r="M166" s="42" t="s">
        <v>87</v>
      </c>
      <c r="N166" s="11"/>
      <c r="O166" s="12"/>
    </row>
    <row r="167" spans="1:20" ht="15.75" customHeight="1" x14ac:dyDescent="0.25">
      <c r="A167" s="119"/>
      <c r="B167" s="120"/>
      <c r="C167" s="121"/>
      <c r="D167" s="143" t="s">
        <v>5</v>
      </c>
      <c r="E167" s="143"/>
      <c r="F167" s="95">
        <f t="shared" ref="F167:F171" si="32">SUM(G167:M167)</f>
        <v>113465.23248000001</v>
      </c>
      <c r="G167" s="8">
        <f>SUM(G168:G171)</f>
        <v>41235.03</v>
      </c>
      <c r="H167" s="95">
        <f t="shared" ref="H167:M167" si="33">SUM(H168:H171)</f>
        <v>41990.20248</v>
      </c>
      <c r="I167" s="8">
        <f t="shared" si="33"/>
        <v>17896</v>
      </c>
      <c r="J167" s="8">
        <f t="shared" si="33"/>
        <v>12344</v>
      </c>
      <c r="K167" s="8">
        <f t="shared" si="33"/>
        <v>0</v>
      </c>
      <c r="L167" s="8">
        <f t="shared" si="33"/>
        <v>0</v>
      </c>
      <c r="M167" s="8">
        <f t="shared" si="33"/>
        <v>0</v>
      </c>
      <c r="N167" s="11"/>
      <c r="O167" s="11"/>
    </row>
    <row r="168" spans="1:20" ht="26.25" customHeight="1" x14ac:dyDescent="0.25">
      <c r="A168" s="119"/>
      <c r="B168" s="120"/>
      <c r="C168" s="121"/>
      <c r="D168" s="135" t="s">
        <v>51</v>
      </c>
      <c r="E168" s="135"/>
      <c r="F168" s="95">
        <f t="shared" si="32"/>
        <v>8083.2000200000002</v>
      </c>
      <c r="G168" s="8">
        <f t="shared" ref="G168:M169" si="34">G7+G47+G67+G92</f>
        <v>0</v>
      </c>
      <c r="H168" s="95">
        <f t="shared" si="34"/>
        <v>8083.2000200000002</v>
      </c>
      <c r="I168" s="8">
        <f t="shared" si="34"/>
        <v>0</v>
      </c>
      <c r="J168" s="8">
        <f t="shared" si="34"/>
        <v>0</v>
      </c>
      <c r="K168" s="8">
        <f t="shared" si="34"/>
        <v>0</v>
      </c>
      <c r="L168" s="8">
        <f t="shared" si="34"/>
        <v>0</v>
      </c>
      <c r="M168" s="8">
        <f t="shared" si="34"/>
        <v>0</v>
      </c>
      <c r="N168" s="11"/>
      <c r="O168" s="11"/>
    </row>
    <row r="169" spans="1:20" ht="26.25" customHeight="1" x14ac:dyDescent="0.25">
      <c r="A169" s="119"/>
      <c r="B169" s="120"/>
      <c r="C169" s="121"/>
      <c r="D169" s="135" t="s">
        <v>10</v>
      </c>
      <c r="E169" s="135"/>
      <c r="F169" s="95">
        <f t="shared" si="32"/>
        <v>49651.879979999998</v>
      </c>
      <c r="G169" s="8">
        <f t="shared" si="34"/>
        <v>20869</v>
      </c>
      <c r="H169" s="95">
        <f t="shared" si="34"/>
        <v>23190.879980000002</v>
      </c>
      <c r="I169" s="8">
        <f t="shared" si="34"/>
        <v>5592</v>
      </c>
      <c r="J169" s="8">
        <f t="shared" si="34"/>
        <v>0</v>
      </c>
      <c r="K169" s="8">
        <f t="shared" si="34"/>
        <v>0</v>
      </c>
      <c r="L169" s="8">
        <f t="shared" si="34"/>
        <v>0</v>
      </c>
      <c r="M169" s="8">
        <f t="shared" si="34"/>
        <v>0</v>
      </c>
      <c r="N169" s="11"/>
      <c r="O169" s="11"/>
    </row>
    <row r="170" spans="1:20" ht="26.25" customHeight="1" x14ac:dyDescent="0.25">
      <c r="A170" s="119"/>
      <c r="B170" s="120"/>
      <c r="C170" s="121"/>
      <c r="D170" s="143" t="s">
        <v>70</v>
      </c>
      <c r="E170" s="143"/>
      <c r="F170" s="95">
        <f t="shared" si="32"/>
        <v>55730.152479999997</v>
      </c>
      <c r="G170" s="8">
        <f t="shared" ref="G170:M171" si="35">G9+G49+G69+G94+G149+G159</f>
        <v>20366.03</v>
      </c>
      <c r="H170" s="95">
        <f t="shared" si="35"/>
        <v>10716.12248</v>
      </c>
      <c r="I170" s="8">
        <f t="shared" si="35"/>
        <v>12304</v>
      </c>
      <c r="J170" s="8">
        <f t="shared" si="35"/>
        <v>12344</v>
      </c>
      <c r="K170" s="8">
        <f t="shared" si="35"/>
        <v>0</v>
      </c>
      <c r="L170" s="8">
        <f t="shared" si="35"/>
        <v>0</v>
      </c>
      <c r="M170" s="8">
        <f t="shared" si="35"/>
        <v>0</v>
      </c>
      <c r="N170" s="11"/>
      <c r="O170" s="11"/>
    </row>
    <row r="171" spans="1:20" ht="15.75" customHeight="1" x14ac:dyDescent="0.25">
      <c r="A171" s="122"/>
      <c r="B171" s="123"/>
      <c r="C171" s="124"/>
      <c r="D171" s="143" t="s">
        <v>6</v>
      </c>
      <c r="E171" s="143"/>
      <c r="F171" s="8">
        <f t="shared" si="32"/>
        <v>0</v>
      </c>
      <c r="G171" s="8">
        <f t="shared" si="35"/>
        <v>0</v>
      </c>
      <c r="H171" s="8">
        <f t="shared" si="35"/>
        <v>0</v>
      </c>
      <c r="I171" s="8">
        <f t="shared" si="35"/>
        <v>0</v>
      </c>
      <c r="J171" s="8">
        <f t="shared" si="35"/>
        <v>0</v>
      </c>
      <c r="K171" s="8">
        <f t="shared" si="35"/>
        <v>0</v>
      </c>
      <c r="L171" s="8">
        <f t="shared" si="35"/>
        <v>0</v>
      </c>
      <c r="M171" s="8">
        <f t="shared" si="35"/>
        <v>0</v>
      </c>
      <c r="N171" s="11"/>
      <c r="O171" s="11"/>
    </row>
    <row r="172" spans="1:20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S172" s="85"/>
      <c r="T172" s="86"/>
    </row>
    <row r="173" spans="1:20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20" x14ac:dyDescent="0.25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20" x14ac:dyDescent="0.25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R175" s="67"/>
    </row>
    <row r="176" spans="1:20" x14ac:dyDescent="0.25">
      <c r="A176" s="5"/>
      <c r="B176" s="4"/>
      <c r="C176" s="4"/>
      <c r="D176" s="4"/>
      <c r="E176" s="4"/>
      <c r="F176" s="4"/>
      <c r="G176" s="4"/>
      <c r="H176" s="67"/>
      <c r="I176" s="67"/>
      <c r="J176" s="4"/>
      <c r="K176" s="4"/>
      <c r="L176" s="4"/>
      <c r="M176" s="4"/>
      <c r="N176" s="4"/>
      <c r="O176" s="4"/>
      <c r="R176" s="67"/>
    </row>
    <row r="177" spans="1:22" x14ac:dyDescent="0.25">
      <c r="A177" s="5"/>
      <c r="B177" s="4"/>
      <c r="C177" s="4"/>
      <c r="D177" s="4"/>
      <c r="E177" s="4"/>
      <c r="F177" s="4"/>
      <c r="G177" s="4"/>
      <c r="H177" s="67"/>
      <c r="I177" s="67"/>
      <c r="J177" s="4"/>
      <c r="K177" s="4"/>
      <c r="L177" s="4"/>
      <c r="M177" s="4"/>
      <c r="N177" s="4"/>
      <c r="O177" s="4"/>
      <c r="R177" s="84"/>
      <c r="S177" s="85"/>
    </row>
    <row r="178" spans="1:22" x14ac:dyDescent="0.25">
      <c r="A178" s="4"/>
      <c r="B178" s="4"/>
      <c r="C178" s="4"/>
      <c r="D178" s="4"/>
      <c r="E178" s="4"/>
      <c r="F178" s="4"/>
      <c r="G178" s="4"/>
      <c r="H178" s="84"/>
      <c r="I178" s="84"/>
      <c r="J178" s="4"/>
      <c r="K178" s="4"/>
      <c r="L178" s="4"/>
      <c r="M178" s="4"/>
      <c r="N178" s="4"/>
      <c r="O178" s="4"/>
    </row>
    <row r="180" spans="1:22" x14ac:dyDescent="0.25">
      <c r="T180" s="86"/>
    </row>
    <row r="181" spans="1:22" x14ac:dyDescent="0.25">
      <c r="S181" s="85"/>
      <c r="T181" s="86"/>
    </row>
    <row r="184" spans="1:22" x14ac:dyDescent="0.25">
      <c r="R184" s="87"/>
      <c r="S184" s="87"/>
      <c r="T184" s="87"/>
      <c r="U184" s="87"/>
      <c r="V184" s="86"/>
    </row>
    <row r="185" spans="1:22" x14ac:dyDescent="0.25">
      <c r="R185" s="87"/>
      <c r="S185" s="87"/>
      <c r="T185" s="87"/>
      <c r="U185" s="87"/>
      <c r="V185" s="86"/>
    </row>
    <row r="186" spans="1:22" x14ac:dyDescent="0.25">
      <c r="R186" s="87"/>
      <c r="S186" s="87"/>
      <c r="T186" s="87"/>
      <c r="U186" s="87"/>
      <c r="V186" s="86"/>
    </row>
    <row r="187" spans="1:22" x14ac:dyDescent="0.25">
      <c r="R187" s="4"/>
      <c r="S187" s="4"/>
      <c r="T187" s="4"/>
      <c r="U187" s="4"/>
    </row>
    <row r="188" spans="1:22" x14ac:dyDescent="0.25">
      <c r="R188" s="4"/>
      <c r="S188" s="4"/>
      <c r="T188" s="4"/>
      <c r="U188" s="4"/>
    </row>
    <row r="189" spans="1:22" x14ac:dyDescent="0.25">
      <c r="R189" s="4"/>
      <c r="S189" s="4"/>
      <c r="T189" s="4"/>
      <c r="U189" s="4"/>
    </row>
    <row r="190" spans="1:22" x14ac:dyDescent="0.25">
      <c r="R190" s="4"/>
      <c r="S190" s="4"/>
      <c r="T190" s="4"/>
      <c r="U190" s="4"/>
    </row>
    <row r="191" spans="1:22" x14ac:dyDescent="0.25">
      <c r="R191" s="4"/>
      <c r="S191" s="4"/>
      <c r="T191" s="4"/>
      <c r="U191" s="4"/>
    </row>
    <row r="192" spans="1:22" x14ac:dyDescent="0.25">
      <c r="R192" s="87"/>
      <c r="S192" s="87"/>
      <c r="T192" s="87"/>
      <c r="U192" s="87"/>
      <c r="V192" s="86"/>
    </row>
    <row r="193" spans="18:22" x14ac:dyDescent="0.25">
      <c r="R193" s="4"/>
      <c r="S193" s="4"/>
      <c r="T193" s="4"/>
      <c r="U193" s="4"/>
    </row>
    <row r="194" spans="18:22" x14ac:dyDescent="0.25">
      <c r="R194" s="4"/>
      <c r="S194" s="4"/>
      <c r="T194" s="4"/>
      <c r="U194" s="4"/>
    </row>
    <row r="195" spans="18:22" x14ac:dyDescent="0.25">
      <c r="R195" s="4"/>
      <c r="S195" s="4"/>
      <c r="T195" s="4"/>
      <c r="U195" s="4"/>
    </row>
    <row r="196" spans="18:22" x14ac:dyDescent="0.25">
      <c r="R196" s="4"/>
      <c r="S196" s="4"/>
      <c r="T196" s="4"/>
      <c r="U196" s="4"/>
    </row>
    <row r="197" spans="18:22" x14ac:dyDescent="0.25">
      <c r="R197" s="87"/>
      <c r="S197" s="87"/>
      <c r="T197" s="87"/>
      <c r="U197" s="87"/>
      <c r="V197" s="86"/>
    </row>
  </sheetData>
  <mergeCells count="162">
    <mergeCell ref="A76:A80"/>
    <mergeCell ref="N76:N80"/>
    <mergeCell ref="A41:A45"/>
    <mergeCell ref="N41:N45"/>
    <mergeCell ref="A46:A50"/>
    <mergeCell ref="N46:N50"/>
    <mergeCell ref="A81:A85"/>
    <mergeCell ref="N81:N85"/>
    <mergeCell ref="A91:A95"/>
    <mergeCell ref="N91:N95"/>
    <mergeCell ref="B81:B85"/>
    <mergeCell ref="C81:C85"/>
    <mergeCell ref="B86:B90"/>
    <mergeCell ref="C86:C90"/>
    <mergeCell ref="B71:B75"/>
    <mergeCell ref="C71:C75"/>
    <mergeCell ref="A86:A90"/>
    <mergeCell ref="N86:N90"/>
    <mergeCell ref="A66:A70"/>
    <mergeCell ref="N66:N70"/>
    <mergeCell ref="A71:A75"/>
    <mergeCell ref="B91:B95"/>
    <mergeCell ref="C91:C95"/>
    <mergeCell ref="A51:A65"/>
    <mergeCell ref="A96:A100"/>
    <mergeCell ref="N96:N100"/>
    <mergeCell ref="A101:A115"/>
    <mergeCell ref="A121:A125"/>
    <mergeCell ref="N121:N125"/>
    <mergeCell ref="A126:A130"/>
    <mergeCell ref="N126:N130"/>
    <mergeCell ref="A136:A140"/>
    <mergeCell ref="N136:N140"/>
    <mergeCell ref="A131:A135"/>
    <mergeCell ref="B131:B135"/>
    <mergeCell ref="C131:C135"/>
    <mergeCell ref="B121:B125"/>
    <mergeCell ref="C121:C125"/>
    <mergeCell ref="B126:B130"/>
    <mergeCell ref="C126:C130"/>
    <mergeCell ref="N111:N115"/>
    <mergeCell ref="N106:N110"/>
    <mergeCell ref="N101:N105"/>
    <mergeCell ref="A31:A35"/>
    <mergeCell ref="N31:N35"/>
    <mergeCell ref="A36:A40"/>
    <mergeCell ref="N36:N40"/>
    <mergeCell ref="B41:B45"/>
    <mergeCell ref="C41:C45"/>
    <mergeCell ref="N61:N65"/>
    <mergeCell ref="N56:N60"/>
    <mergeCell ref="B46:B50"/>
    <mergeCell ref="C46:C50"/>
    <mergeCell ref="E36:M40"/>
    <mergeCell ref="B31:B35"/>
    <mergeCell ref="C31:C35"/>
    <mergeCell ref="B36:B40"/>
    <mergeCell ref="C36:C40"/>
    <mergeCell ref="D3:D4"/>
    <mergeCell ref="N3:N4"/>
    <mergeCell ref="A6:A10"/>
    <mergeCell ref="N6:N10"/>
    <mergeCell ref="A11:A15"/>
    <mergeCell ref="N11:N15"/>
    <mergeCell ref="A16:A25"/>
    <mergeCell ref="B16:B25"/>
    <mergeCell ref="C16:C25"/>
    <mergeCell ref="B3:B4"/>
    <mergeCell ref="E3:E4"/>
    <mergeCell ref="F3:F4"/>
    <mergeCell ref="N16:N25"/>
    <mergeCell ref="A26:A30"/>
    <mergeCell ref="C3:C4"/>
    <mergeCell ref="O76:O80"/>
    <mergeCell ref="B51:B65"/>
    <mergeCell ref="O51:O65"/>
    <mergeCell ref="B66:B70"/>
    <mergeCell ref="C66:C70"/>
    <mergeCell ref="O66:O70"/>
    <mergeCell ref="C51:C55"/>
    <mergeCell ref="C56:C60"/>
    <mergeCell ref="C61:C65"/>
    <mergeCell ref="N71:N75"/>
    <mergeCell ref="B26:B30"/>
    <mergeCell ref="C26:C30"/>
    <mergeCell ref="O26:O30"/>
    <mergeCell ref="B6:B10"/>
    <mergeCell ref="C6:C10"/>
    <mergeCell ref="O6:O10"/>
    <mergeCell ref="B11:B15"/>
    <mergeCell ref="C11:C15"/>
    <mergeCell ref="O11:O15"/>
    <mergeCell ref="N26:N30"/>
    <mergeCell ref="O41:O45"/>
    <mergeCell ref="A3:A4"/>
    <mergeCell ref="D169:E169"/>
    <mergeCell ref="D170:E170"/>
    <mergeCell ref="D171:E171"/>
    <mergeCell ref="A166:C171"/>
    <mergeCell ref="D166:E166"/>
    <mergeCell ref="E141:M145"/>
    <mergeCell ref="E136:M140"/>
    <mergeCell ref="B136:B140"/>
    <mergeCell ref="C136:C140"/>
    <mergeCell ref="A141:A145"/>
    <mergeCell ref="C141:C145"/>
    <mergeCell ref="A156:A160"/>
    <mergeCell ref="B156:B160"/>
    <mergeCell ref="C156:C160"/>
    <mergeCell ref="B161:B165"/>
    <mergeCell ref="C161:C165"/>
    <mergeCell ref="A161:A165"/>
    <mergeCell ref="B146:B150"/>
    <mergeCell ref="A146:A150"/>
    <mergeCell ref="C146:C150"/>
    <mergeCell ref="B141:B145"/>
    <mergeCell ref="B76:B80"/>
    <mergeCell ref="C76:C80"/>
    <mergeCell ref="D167:E167"/>
    <mergeCell ref="D168:E168"/>
    <mergeCell ref="N141:N145"/>
    <mergeCell ref="N151:N155"/>
    <mergeCell ref="N156:N160"/>
    <mergeCell ref="C116:C120"/>
    <mergeCell ref="B101:B115"/>
    <mergeCell ref="C101:C115"/>
    <mergeCell ref="B96:B100"/>
    <mergeCell ref="C96:C100"/>
    <mergeCell ref="O121:O125"/>
    <mergeCell ref="O126:O130"/>
    <mergeCell ref="N146:N150"/>
    <mergeCell ref="O146:O150"/>
    <mergeCell ref="B116:B120"/>
    <mergeCell ref="A151:A155"/>
    <mergeCell ref="B151:B155"/>
    <mergeCell ref="C151:C155"/>
    <mergeCell ref="N116:N120"/>
    <mergeCell ref="A116:A120"/>
    <mergeCell ref="O161:O165"/>
    <mergeCell ref="N161:N165"/>
    <mergeCell ref="O116:O120"/>
    <mergeCell ref="N131:N135"/>
    <mergeCell ref="O131:O135"/>
    <mergeCell ref="G3:M3"/>
    <mergeCell ref="E16:M25"/>
    <mergeCell ref="E26:M30"/>
    <mergeCell ref="E31:M35"/>
    <mergeCell ref="O46:O50"/>
    <mergeCell ref="O101:O115"/>
    <mergeCell ref="O91:O95"/>
    <mergeCell ref="O96:O100"/>
    <mergeCell ref="O81:O85"/>
    <mergeCell ref="O86:O90"/>
    <mergeCell ref="O31:O35"/>
    <mergeCell ref="O71:O75"/>
    <mergeCell ref="E41:M45"/>
    <mergeCell ref="O36:O40"/>
    <mergeCell ref="O3:O4"/>
    <mergeCell ref="O16:O25"/>
    <mergeCell ref="O151:O155"/>
    <mergeCell ref="O136:O140"/>
    <mergeCell ref="O141:O145"/>
  </mergeCells>
  <pageMargins left="0.43307086614173229" right="3.937007874015748E-2" top="0.74803149606299213" bottom="0.55118110236220474" header="0.31496062992125984" footer="0.31496062992125984"/>
  <pageSetup paperSize="9" firstPageNumber="26" orientation="landscape" useFirstPageNumber="1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opLeftCell="A4" workbookViewId="0">
      <selection activeCell="Q10" sqref="Q10"/>
    </sheetView>
  </sheetViews>
  <sheetFormatPr defaultRowHeight="15" x14ac:dyDescent="0.25"/>
  <cols>
    <col min="1" max="1" width="16.42578125" customWidth="1"/>
    <col min="2" max="2" width="25.28515625" customWidth="1"/>
    <col min="3" max="3" width="26.85546875" customWidth="1"/>
    <col min="4" max="4" width="8.140625" customWidth="1"/>
    <col min="5" max="5" width="10" customWidth="1"/>
    <col min="6" max="6" width="8" customWidth="1"/>
    <col min="7" max="7" width="7.85546875" customWidth="1"/>
    <col min="8" max="8" width="8.140625" customWidth="1"/>
    <col min="9" max="9" width="7.85546875" customWidth="1"/>
    <col min="10" max="10" width="7.140625" customWidth="1"/>
    <col min="11" max="11" width="11.28515625" customWidth="1"/>
  </cols>
  <sheetData>
    <row r="1" spans="1:14" ht="36" customHeight="1" x14ac:dyDescent="0.25">
      <c r="A1" s="177" t="s">
        <v>83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3"/>
      <c r="M1" s="13"/>
      <c r="N1" s="13"/>
    </row>
    <row r="2" spans="1:14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38.25" x14ac:dyDescent="0.25">
      <c r="A3" s="14" t="s">
        <v>77</v>
      </c>
      <c r="B3" s="183" t="s">
        <v>101</v>
      </c>
      <c r="C3" s="184"/>
      <c r="D3" s="184"/>
      <c r="E3" s="184"/>
      <c r="F3" s="184"/>
      <c r="G3" s="184"/>
      <c r="H3" s="184"/>
      <c r="I3" s="184"/>
      <c r="J3" s="184"/>
      <c r="K3" s="185"/>
      <c r="L3" s="18"/>
      <c r="M3" s="18"/>
      <c r="N3" s="18"/>
    </row>
    <row r="4" spans="1:14" x14ac:dyDescent="0.25">
      <c r="A4" s="174" t="s">
        <v>84</v>
      </c>
      <c r="B4" s="182" t="s">
        <v>76</v>
      </c>
      <c r="C4" s="180" t="s">
        <v>1</v>
      </c>
      <c r="D4" s="179" t="s">
        <v>75</v>
      </c>
      <c r="E4" s="179"/>
      <c r="F4" s="179"/>
      <c r="G4" s="179"/>
      <c r="H4" s="179"/>
      <c r="I4" s="179"/>
      <c r="J4" s="179"/>
      <c r="K4" s="179"/>
      <c r="L4" s="18"/>
      <c r="M4" s="18"/>
      <c r="N4" s="18"/>
    </row>
    <row r="5" spans="1:14" ht="24.75" customHeight="1" x14ac:dyDescent="0.25">
      <c r="A5" s="175"/>
      <c r="B5" s="174"/>
      <c r="C5" s="181"/>
      <c r="D5" s="19">
        <v>2018</v>
      </c>
      <c r="E5" s="19">
        <v>2019</v>
      </c>
      <c r="F5" s="19">
        <v>2020</v>
      </c>
      <c r="G5" s="19">
        <v>2021</v>
      </c>
      <c r="H5" s="19">
        <v>2022</v>
      </c>
      <c r="I5" s="19">
        <v>2023</v>
      </c>
      <c r="J5" s="19">
        <v>2024</v>
      </c>
      <c r="K5" s="19" t="s">
        <v>74</v>
      </c>
      <c r="L5" s="18"/>
      <c r="M5" s="18"/>
      <c r="N5" s="18"/>
    </row>
    <row r="6" spans="1:14" x14ac:dyDescent="0.25">
      <c r="A6" s="175"/>
      <c r="B6" s="186"/>
      <c r="C6" s="15" t="s">
        <v>78</v>
      </c>
      <c r="D6" s="75">
        <f>SUM(D7:D10)</f>
        <v>41103.03</v>
      </c>
      <c r="E6" s="100">
        <f t="shared" ref="E6:J6" si="0">SUM(E7:E10)</f>
        <v>41990.20248</v>
      </c>
      <c r="F6" s="24">
        <f t="shared" si="0"/>
        <v>17896</v>
      </c>
      <c r="G6" s="24">
        <f t="shared" si="0"/>
        <v>12344</v>
      </c>
      <c r="H6" s="24">
        <f t="shared" si="0"/>
        <v>0</v>
      </c>
      <c r="I6" s="24">
        <f t="shared" si="0"/>
        <v>0</v>
      </c>
      <c r="J6" s="24">
        <f t="shared" si="0"/>
        <v>0</v>
      </c>
      <c r="K6" s="100">
        <f>SUM(K7:K10)</f>
        <v>113333.23248000001</v>
      </c>
      <c r="L6" s="18"/>
      <c r="M6" s="18"/>
      <c r="N6" s="18"/>
    </row>
    <row r="7" spans="1:14" ht="18.75" customHeight="1" x14ac:dyDescent="0.25">
      <c r="A7" s="175"/>
      <c r="B7" s="186"/>
      <c r="C7" s="15" t="s">
        <v>51</v>
      </c>
      <c r="D7" s="24">
        <v>0</v>
      </c>
      <c r="E7" s="100">
        <f>E12+E17+E22+E27+E32</f>
        <v>8083.2000200000002</v>
      </c>
      <c r="F7" s="25">
        <v>0</v>
      </c>
      <c r="G7" s="24">
        <v>0</v>
      </c>
      <c r="H7" s="24">
        <v>0</v>
      </c>
      <c r="I7" s="24">
        <v>0</v>
      </c>
      <c r="J7" s="24">
        <v>0</v>
      </c>
      <c r="K7" s="100">
        <f>SUM(D7:J7)</f>
        <v>8083.2000200000002</v>
      </c>
      <c r="L7" s="18"/>
      <c r="M7" s="18"/>
      <c r="N7" s="18"/>
    </row>
    <row r="8" spans="1:14" ht="28.5" customHeight="1" x14ac:dyDescent="0.25">
      <c r="A8" s="175"/>
      <c r="B8" s="186"/>
      <c r="C8" s="15" t="s">
        <v>79</v>
      </c>
      <c r="D8" s="24">
        <f>D13+D18+D23+D28+D33</f>
        <v>20869</v>
      </c>
      <c r="E8" s="100">
        <f>E13+E18+E23+E28+E33</f>
        <v>23190.879980000002</v>
      </c>
      <c r="F8" s="24">
        <f t="shared" ref="F8:J8" si="1">F13+F18+F23+F28+F33</f>
        <v>5592</v>
      </c>
      <c r="G8" s="24">
        <f t="shared" si="1"/>
        <v>0</v>
      </c>
      <c r="H8" s="24">
        <f t="shared" si="1"/>
        <v>0</v>
      </c>
      <c r="I8" s="24">
        <f t="shared" si="1"/>
        <v>0</v>
      </c>
      <c r="J8" s="24">
        <f t="shared" si="1"/>
        <v>0</v>
      </c>
      <c r="K8" s="100">
        <f>SUM(D8:J8)</f>
        <v>49651.879979999998</v>
      </c>
      <c r="L8" s="18"/>
      <c r="M8" s="18"/>
      <c r="N8" s="18"/>
    </row>
    <row r="9" spans="1:14" ht="27" customHeight="1" x14ac:dyDescent="0.25">
      <c r="A9" s="175"/>
      <c r="B9" s="186"/>
      <c r="C9" s="15" t="s">
        <v>80</v>
      </c>
      <c r="D9" s="75">
        <f>D14+D19+D24+D29+D34</f>
        <v>20234.03</v>
      </c>
      <c r="E9" s="100">
        <f>E14+E19+E24+E29+E34</f>
        <v>10716.12248</v>
      </c>
      <c r="F9" s="24">
        <f t="shared" ref="F9:J9" si="2">F14+F19+F24+F29+F34</f>
        <v>12304</v>
      </c>
      <c r="G9" s="24">
        <f t="shared" si="2"/>
        <v>12344</v>
      </c>
      <c r="H9" s="24">
        <f t="shared" si="2"/>
        <v>0</v>
      </c>
      <c r="I9" s="24">
        <f t="shared" si="2"/>
        <v>0</v>
      </c>
      <c r="J9" s="24">
        <f t="shared" si="2"/>
        <v>0</v>
      </c>
      <c r="K9" s="100">
        <f>SUM(D9:J9)</f>
        <v>55598.152479999997</v>
      </c>
      <c r="L9" s="31"/>
      <c r="M9" s="18"/>
      <c r="N9" s="18"/>
    </row>
    <row r="10" spans="1:14" x14ac:dyDescent="0.25">
      <c r="A10" s="176"/>
      <c r="B10" s="186"/>
      <c r="C10" s="15" t="s">
        <v>81</v>
      </c>
      <c r="D10" s="26">
        <v>0</v>
      </c>
      <c r="E10" s="26">
        <v>0</v>
      </c>
      <c r="F10" s="26">
        <v>0</v>
      </c>
      <c r="G10" s="26">
        <v>0</v>
      </c>
      <c r="H10" s="24">
        <v>0</v>
      </c>
      <c r="I10" s="24">
        <v>0</v>
      </c>
      <c r="J10" s="24">
        <v>0</v>
      </c>
      <c r="K10" s="24">
        <v>0</v>
      </c>
      <c r="L10" s="18"/>
      <c r="M10" s="18"/>
      <c r="N10" s="18"/>
    </row>
    <row r="11" spans="1:14" ht="26.25" x14ac:dyDescent="0.25">
      <c r="A11" s="20"/>
      <c r="B11" s="16" t="s">
        <v>63</v>
      </c>
      <c r="C11" s="15" t="s">
        <v>78</v>
      </c>
      <c r="D11" s="26">
        <f>SUM(D12:D15)</f>
        <v>2695.8</v>
      </c>
      <c r="E11" s="26">
        <f>SUM(E12:E15)</f>
        <v>667</v>
      </c>
      <c r="F11" s="26">
        <f>SUM(F12:F15)</f>
        <v>2092</v>
      </c>
      <c r="G11" s="24">
        <v>2115</v>
      </c>
      <c r="H11" s="26">
        <f t="shared" ref="H11:J11" si="3">SUM(H12:H15)</f>
        <v>0</v>
      </c>
      <c r="I11" s="26">
        <f t="shared" si="3"/>
        <v>0</v>
      </c>
      <c r="J11" s="26">
        <f t="shared" si="3"/>
        <v>0</v>
      </c>
      <c r="K11" s="24">
        <f>SUM(D11:J11)</f>
        <v>7569.8</v>
      </c>
      <c r="L11" s="18"/>
      <c r="M11" s="18"/>
      <c r="N11" s="31"/>
    </row>
    <row r="12" spans="1:14" ht="18.75" customHeight="1" x14ac:dyDescent="0.25">
      <c r="A12" s="20"/>
      <c r="B12" s="16"/>
      <c r="C12" s="15" t="s">
        <v>51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4">
        <v>0</v>
      </c>
      <c r="L12" s="18"/>
      <c r="M12" s="18"/>
      <c r="N12" s="18"/>
    </row>
    <row r="13" spans="1:14" ht="28.5" customHeight="1" x14ac:dyDescent="0.25">
      <c r="A13" s="20"/>
      <c r="B13" s="16"/>
      <c r="C13" s="15" t="s">
        <v>79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4">
        <v>0</v>
      </c>
      <c r="L13" s="18"/>
      <c r="M13" s="18"/>
      <c r="N13" s="18"/>
    </row>
    <row r="14" spans="1:14" ht="27.75" customHeight="1" x14ac:dyDescent="0.25">
      <c r="A14" s="20"/>
      <c r="B14" s="16"/>
      <c r="C14" s="15" t="s">
        <v>80</v>
      </c>
      <c r="D14" s="24">
        <f>Лист1!G59+Лист1!G154</f>
        <v>2695.8</v>
      </c>
      <c r="E14" s="24">
        <f>Лист1!H59+Лист1!H154</f>
        <v>667</v>
      </c>
      <c r="F14" s="24">
        <f>Лист1!I59+Лист1!I154</f>
        <v>2092</v>
      </c>
      <c r="G14" s="24">
        <v>2115</v>
      </c>
      <c r="H14" s="24">
        <v>0</v>
      </c>
      <c r="I14" s="24">
        <v>0</v>
      </c>
      <c r="J14" s="24">
        <v>0</v>
      </c>
      <c r="K14" s="24">
        <f>SUM(D14:J14)</f>
        <v>7569.8</v>
      </c>
      <c r="L14" s="18"/>
      <c r="M14" s="18"/>
      <c r="N14" s="31"/>
    </row>
    <row r="15" spans="1:14" x14ac:dyDescent="0.25">
      <c r="A15" s="20"/>
      <c r="B15" s="16"/>
      <c r="C15" s="15" t="s">
        <v>81</v>
      </c>
      <c r="D15" s="26">
        <v>0</v>
      </c>
      <c r="E15" s="26">
        <v>0</v>
      </c>
      <c r="F15" s="26">
        <v>0</v>
      </c>
      <c r="G15" s="26">
        <v>0</v>
      </c>
      <c r="H15" s="24">
        <v>0</v>
      </c>
      <c r="I15" s="24">
        <v>0</v>
      </c>
      <c r="J15" s="24">
        <v>0</v>
      </c>
      <c r="K15" s="24">
        <v>0</v>
      </c>
      <c r="L15" s="18"/>
      <c r="M15" s="18"/>
      <c r="N15" s="18"/>
    </row>
    <row r="16" spans="1:14" ht="54.75" customHeight="1" x14ac:dyDescent="0.25">
      <c r="A16" s="20"/>
      <c r="B16" s="17" t="s">
        <v>62</v>
      </c>
      <c r="C16" s="15" t="s">
        <v>78</v>
      </c>
      <c r="D16" s="24">
        <f>SUM(D17:D20)</f>
        <v>3012</v>
      </c>
      <c r="E16" s="100">
        <f>SUM(E17:E20)</f>
        <v>3652.3465200000001</v>
      </c>
      <c r="F16" s="24">
        <f t="shared" ref="F16:J16" si="4">SUM(F17:F20)</f>
        <v>7178</v>
      </c>
      <c r="G16" s="24">
        <f t="shared" si="4"/>
        <v>1603</v>
      </c>
      <c r="H16" s="24">
        <f t="shared" si="4"/>
        <v>0</v>
      </c>
      <c r="I16" s="24">
        <f t="shared" si="4"/>
        <v>0</v>
      </c>
      <c r="J16" s="24">
        <f t="shared" si="4"/>
        <v>0</v>
      </c>
      <c r="K16" s="100">
        <f t="shared" ref="K16:K17" si="5">SUM(D16:J16)</f>
        <v>15445.346519999999</v>
      </c>
      <c r="L16" s="18"/>
      <c r="M16" s="18"/>
      <c r="N16" s="18"/>
    </row>
    <row r="17" spans="1:14" ht="15.75" customHeight="1" x14ac:dyDescent="0.25">
      <c r="A17" s="20"/>
      <c r="B17" s="16"/>
      <c r="C17" s="15" t="s">
        <v>51</v>
      </c>
      <c r="D17" s="24">
        <v>0</v>
      </c>
      <c r="E17" s="83">
        <v>0</v>
      </c>
      <c r="F17" s="24">
        <v>0</v>
      </c>
      <c r="G17" s="24" t="s">
        <v>82</v>
      </c>
      <c r="H17" s="24">
        <v>0</v>
      </c>
      <c r="I17" s="24">
        <v>0</v>
      </c>
      <c r="J17" s="24">
        <v>0</v>
      </c>
      <c r="K17" s="24">
        <f t="shared" si="5"/>
        <v>0</v>
      </c>
      <c r="L17" s="18"/>
      <c r="M17" s="18"/>
      <c r="N17" s="18"/>
    </row>
    <row r="18" spans="1:14" ht="28.5" customHeight="1" x14ac:dyDescent="0.25">
      <c r="A18" s="20"/>
      <c r="B18" s="16"/>
      <c r="C18" s="15" t="s">
        <v>79</v>
      </c>
      <c r="D18" s="28">
        <v>1281</v>
      </c>
      <c r="E18" s="100">
        <f>Лист1!H88</f>
        <v>2768.48</v>
      </c>
      <c r="F18" s="28">
        <v>5592</v>
      </c>
      <c r="G18" s="24">
        <v>0</v>
      </c>
      <c r="H18" s="24">
        <v>0</v>
      </c>
      <c r="I18" s="24">
        <v>0</v>
      </c>
      <c r="J18" s="24">
        <v>0</v>
      </c>
      <c r="K18" s="100">
        <f t="shared" ref="K18" si="6">SUM(D18:J18)</f>
        <v>9641.48</v>
      </c>
      <c r="L18" s="18"/>
      <c r="M18" s="18"/>
      <c r="N18" s="18"/>
    </row>
    <row r="19" spans="1:14" ht="29.25" customHeight="1" x14ac:dyDescent="0.25">
      <c r="A19" s="20"/>
      <c r="B19" s="16"/>
      <c r="C19" s="15" t="s">
        <v>80</v>
      </c>
      <c r="D19" s="28">
        <f>1119+612</f>
        <v>1731</v>
      </c>
      <c r="E19" s="100">
        <f>Лист1!H89</f>
        <v>883.86652000000004</v>
      </c>
      <c r="F19" s="28">
        <v>1586</v>
      </c>
      <c r="G19" s="24">
        <v>1603</v>
      </c>
      <c r="H19" s="24">
        <v>0</v>
      </c>
      <c r="I19" s="24">
        <v>0</v>
      </c>
      <c r="J19" s="24">
        <v>0</v>
      </c>
      <c r="K19" s="100">
        <f>SUM(D19:J19)</f>
        <v>5803.8665199999996</v>
      </c>
      <c r="L19" s="18"/>
      <c r="M19" s="18"/>
      <c r="N19" s="18"/>
    </row>
    <row r="20" spans="1:14" x14ac:dyDescent="0.25">
      <c r="A20" s="20"/>
      <c r="B20" s="16"/>
      <c r="C20" s="15" t="s">
        <v>81</v>
      </c>
      <c r="D20" s="26">
        <v>0</v>
      </c>
      <c r="E20" s="26">
        <v>0</v>
      </c>
      <c r="F20" s="26">
        <v>0</v>
      </c>
      <c r="G20" s="26">
        <v>0</v>
      </c>
      <c r="H20" s="24">
        <v>0</v>
      </c>
      <c r="I20" s="24">
        <v>0</v>
      </c>
      <c r="J20" s="24">
        <v>0</v>
      </c>
      <c r="K20" s="24">
        <v>0</v>
      </c>
      <c r="L20" s="18"/>
      <c r="M20" s="18"/>
      <c r="N20" s="18"/>
    </row>
    <row r="21" spans="1:14" ht="39" x14ac:dyDescent="0.25">
      <c r="A21" s="20"/>
      <c r="B21" s="16" t="s">
        <v>58</v>
      </c>
      <c r="C21" s="15" t="s">
        <v>78</v>
      </c>
      <c r="D21" s="75">
        <f>SUM(D22:D25)</f>
        <v>33666.229999999996</v>
      </c>
      <c r="E21" s="100">
        <f>Лист1!H61+Лист1!H91</f>
        <v>37670.855960000008</v>
      </c>
      <c r="F21" s="24">
        <v>8626</v>
      </c>
      <c r="G21" s="24">
        <v>8626</v>
      </c>
      <c r="H21" s="24">
        <v>0</v>
      </c>
      <c r="I21" s="24">
        <v>0</v>
      </c>
      <c r="J21" s="24">
        <v>0</v>
      </c>
      <c r="K21" s="100">
        <f t="shared" ref="K21:K23" si="7">SUM(D21:J21)</f>
        <v>88589.085959999997</v>
      </c>
      <c r="L21" s="18"/>
      <c r="M21" s="18"/>
      <c r="N21" s="18"/>
    </row>
    <row r="22" spans="1:14" ht="16.5" customHeight="1" x14ac:dyDescent="0.25">
      <c r="A22" s="20"/>
      <c r="B22" s="16"/>
      <c r="C22" s="15" t="s">
        <v>51</v>
      </c>
      <c r="D22" s="24">
        <v>0</v>
      </c>
      <c r="E22" s="100">
        <f>Лист1!H62+Лист1!H92</f>
        <v>8083.2000200000002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100">
        <f t="shared" si="7"/>
        <v>8083.2000200000002</v>
      </c>
      <c r="L22" s="18"/>
      <c r="M22" s="18"/>
      <c r="N22" s="18"/>
    </row>
    <row r="23" spans="1:14" ht="25.5" x14ac:dyDescent="0.25">
      <c r="A23" s="20"/>
      <c r="B23" s="16"/>
      <c r="C23" s="15" t="s">
        <v>79</v>
      </c>
      <c r="D23" s="24">
        <f>Лист1!G63+Лист1!G98+Лист1!G108+Лист1!G123+Лист1!G128+Лист1!G133</f>
        <v>18418</v>
      </c>
      <c r="E23" s="100">
        <f>Лист1!H63+Лист1!H98+Лист1!H103+Лист1!H108+Лист1!H123+Лист1!H128+Лист1!H133</f>
        <v>20422.399980000002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100">
        <f t="shared" si="7"/>
        <v>38840.399980000002</v>
      </c>
      <c r="L23" s="18"/>
      <c r="M23" s="18"/>
      <c r="N23" s="18"/>
    </row>
    <row r="24" spans="1:14" ht="27.75" customHeight="1" x14ac:dyDescent="0.25">
      <c r="A24" s="20"/>
      <c r="B24" s="16"/>
      <c r="C24" s="15" t="s">
        <v>80</v>
      </c>
      <c r="D24" s="75">
        <f>Лист1!G64+Лист1!G99</f>
        <v>15248.23</v>
      </c>
      <c r="E24" s="100">
        <f>Лист1!H64+Лист1!H99+Лист1!H104+Лист1!H109+Лист1!H124+Лист1!H129+Лист1!H134</f>
        <v>9165.2559600000004</v>
      </c>
      <c r="F24" s="24">
        <f>Лист1!I64+Лист1!I99+Лист1!I104+Лист1!I109+Лист1!I124+Лист1!I129+Лист1!I134</f>
        <v>8626</v>
      </c>
      <c r="G24" s="24">
        <f>Лист1!J64+Лист1!J99+Лист1!J104+Лист1!J109+Лист1!J124+Лист1!J129+Лист1!J134</f>
        <v>8626</v>
      </c>
      <c r="H24" s="24">
        <f>Лист1!K64+Лист1!K99+Лист1!K104+Лист1!K109+Лист1!K124+Лист1!K129+Лист1!K134</f>
        <v>0</v>
      </c>
      <c r="I24" s="24">
        <f>Лист1!L64+Лист1!L99+Лист1!L104+Лист1!L109+Лист1!L124+Лист1!L129+Лист1!L134</f>
        <v>0</v>
      </c>
      <c r="J24" s="24">
        <f>Лист1!M64+Лист1!M99+Лист1!M104+Лист1!M109+Лист1!M124+Лист1!M129+Лист1!M134</f>
        <v>0</v>
      </c>
      <c r="K24" s="100">
        <f>SUM(D24:J24)</f>
        <v>41665.485959999998</v>
      </c>
      <c r="L24" s="18"/>
      <c r="M24" s="18"/>
      <c r="N24" s="18"/>
    </row>
    <row r="25" spans="1:14" x14ac:dyDescent="0.25">
      <c r="A25" s="20"/>
      <c r="B25" s="16"/>
      <c r="C25" s="15" t="s">
        <v>81</v>
      </c>
      <c r="D25" s="26">
        <v>0</v>
      </c>
      <c r="E25" s="26">
        <v>0</v>
      </c>
      <c r="F25" s="26">
        <v>0</v>
      </c>
      <c r="G25" s="26">
        <v>0</v>
      </c>
      <c r="H25" s="24">
        <v>0</v>
      </c>
      <c r="I25" s="24">
        <v>0</v>
      </c>
      <c r="J25" s="24">
        <v>0</v>
      </c>
      <c r="K25" s="24">
        <f>SUM(D25:J25)</f>
        <v>0</v>
      </c>
      <c r="L25" s="18"/>
      <c r="M25" s="18"/>
      <c r="N25" s="18"/>
    </row>
    <row r="26" spans="1:14" ht="39" x14ac:dyDescent="0.25">
      <c r="A26" s="20"/>
      <c r="B26" s="17" t="s">
        <v>72</v>
      </c>
      <c r="C26" s="15" t="s">
        <v>78</v>
      </c>
      <c r="D26" s="24">
        <v>814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814</v>
      </c>
      <c r="L26" s="18"/>
      <c r="M26" s="18"/>
      <c r="N26" s="18"/>
    </row>
    <row r="27" spans="1:14" ht="17.25" customHeight="1" x14ac:dyDescent="0.25">
      <c r="A27" s="20"/>
      <c r="B27" s="16"/>
      <c r="C27" s="15" t="s">
        <v>51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18"/>
      <c r="M27" s="18"/>
      <c r="N27" s="18"/>
    </row>
    <row r="28" spans="1:14" ht="25.5" x14ac:dyDescent="0.25">
      <c r="A28" s="20"/>
      <c r="B28" s="16"/>
      <c r="C28" s="15" t="s">
        <v>79</v>
      </c>
      <c r="D28" s="24">
        <v>551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551</v>
      </c>
      <c r="L28" s="18"/>
      <c r="M28" s="18"/>
      <c r="N28" s="18"/>
    </row>
    <row r="29" spans="1:14" ht="25.5" x14ac:dyDescent="0.25">
      <c r="A29" s="20"/>
      <c r="B29" s="16"/>
      <c r="C29" s="15" t="s">
        <v>80</v>
      </c>
      <c r="D29" s="24">
        <v>263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263</v>
      </c>
      <c r="L29" s="18"/>
      <c r="M29" s="18"/>
      <c r="N29" s="18"/>
    </row>
    <row r="30" spans="1:14" x14ac:dyDescent="0.25">
      <c r="A30" s="20"/>
      <c r="B30" s="16"/>
      <c r="C30" s="15" t="s">
        <v>81</v>
      </c>
      <c r="D30" s="26">
        <v>0</v>
      </c>
      <c r="E30" s="26">
        <v>0</v>
      </c>
      <c r="F30" s="26">
        <v>0</v>
      </c>
      <c r="G30" s="26">
        <v>0</v>
      </c>
      <c r="H30" s="24">
        <v>0</v>
      </c>
      <c r="I30" s="24">
        <v>0</v>
      </c>
      <c r="J30" s="24">
        <v>0</v>
      </c>
      <c r="K30" s="24">
        <v>0</v>
      </c>
      <c r="L30" s="18"/>
      <c r="M30" s="18"/>
      <c r="N30" s="18"/>
    </row>
    <row r="31" spans="1:14" ht="51.75" x14ac:dyDescent="0.25">
      <c r="A31" s="20"/>
      <c r="B31" s="17" t="s">
        <v>73</v>
      </c>
      <c r="C31" s="15" t="s">
        <v>78</v>
      </c>
      <c r="D31" s="24">
        <v>915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915</v>
      </c>
      <c r="L31" s="18"/>
      <c r="M31" s="18"/>
      <c r="N31" s="18"/>
    </row>
    <row r="32" spans="1:14" ht="17.25" customHeight="1" x14ac:dyDescent="0.25">
      <c r="A32" s="20"/>
      <c r="B32" s="16"/>
      <c r="C32" s="15" t="s">
        <v>51</v>
      </c>
      <c r="D32" s="26">
        <v>0</v>
      </c>
      <c r="E32" s="26">
        <v>0</v>
      </c>
      <c r="F32" s="26">
        <v>0</v>
      </c>
      <c r="G32" s="26">
        <v>0</v>
      </c>
      <c r="H32" s="24">
        <v>0</v>
      </c>
      <c r="I32" s="24">
        <v>0</v>
      </c>
      <c r="J32" s="24">
        <v>0</v>
      </c>
      <c r="K32" s="24">
        <v>0</v>
      </c>
      <c r="L32" s="18"/>
      <c r="M32" s="18"/>
      <c r="N32" s="18"/>
    </row>
    <row r="33" spans="1:14" ht="25.5" x14ac:dyDescent="0.25">
      <c r="A33" s="20"/>
      <c r="B33" s="16"/>
      <c r="C33" s="15" t="s">
        <v>79</v>
      </c>
      <c r="D33" s="24">
        <v>619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619</v>
      </c>
      <c r="L33" s="18"/>
      <c r="M33" s="18"/>
      <c r="N33" s="18"/>
    </row>
    <row r="34" spans="1:14" ht="28.5" customHeight="1" x14ac:dyDescent="0.25">
      <c r="A34" s="20"/>
      <c r="B34" s="16"/>
      <c r="C34" s="15" t="s">
        <v>80</v>
      </c>
      <c r="D34" s="24">
        <v>296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296</v>
      </c>
      <c r="L34" s="18"/>
      <c r="M34" s="18"/>
      <c r="N34" s="31"/>
    </row>
    <row r="35" spans="1:14" x14ac:dyDescent="0.25">
      <c r="A35" s="20"/>
      <c r="B35" s="16"/>
      <c r="C35" s="15" t="s">
        <v>81</v>
      </c>
      <c r="D35" s="26">
        <v>0</v>
      </c>
      <c r="E35" s="26">
        <v>0</v>
      </c>
      <c r="F35" s="26">
        <v>0</v>
      </c>
      <c r="G35" s="26">
        <v>0</v>
      </c>
      <c r="H35" s="24">
        <v>0</v>
      </c>
      <c r="I35" s="24">
        <v>0</v>
      </c>
      <c r="J35" s="24">
        <v>0</v>
      </c>
      <c r="K35" s="24">
        <v>0</v>
      </c>
      <c r="L35" s="18"/>
      <c r="M35" s="18"/>
      <c r="N35" s="18"/>
    </row>
    <row r="36" spans="1:14" x14ac:dyDescent="0.25">
      <c r="A36" s="61"/>
      <c r="B36" s="62"/>
      <c r="C36" s="63"/>
      <c r="D36" s="64"/>
      <c r="E36" s="64"/>
      <c r="F36" s="64"/>
      <c r="G36" s="64"/>
      <c r="H36" s="65"/>
      <c r="I36" s="65"/>
      <c r="J36" s="65"/>
      <c r="K36" s="65"/>
      <c r="L36" s="18"/>
      <c r="M36" s="18"/>
      <c r="N36" s="18"/>
    </row>
    <row r="37" spans="1:14" x14ac:dyDescent="0.25">
      <c r="A37" s="61"/>
      <c r="B37" s="62"/>
      <c r="C37" s="63"/>
      <c r="D37" s="64"/>
      <c r="E37" s="64"/>
      <c r="F37" s="64"/>
      <c r="G37" s="64"/>
      <c r="H37" s="65"/>
      <c r="I37" s="65"/>
      <c r="J37" s="65"/>
      <c r="K37" s="65"/>
      <c r="L37" s="18"/>
      <c r="M37" s="18"/>
      <c r="N37" s="18"/>
    </row>
    <row r="38" spans="1:14" x14ac:dyDescent="0.25">
      <c r="A38" s="61"/>
      <c r="B38" s="62"/>
      <c r="C38" s="63"/>
      <c r="D38" s="64"/>
      <c r="E38" s="64"/>
      <c r="F38" s="64"/>
      <c r="G38" s="64"/>
      <c r="H38" s="65"/>
      <c r="I38" s="65"/>
      <c r="J38" s="65"/>
      <c r="K38" s="65"/>
      <c r="L38" s="18"/>
      <c r="M38" s="18"/>
      <c r="N38" s="18"/>
    </row>
    <row r="39" spans="1:14" x14ac:dyDescent="0.25">
      <c r="A39" s="61"/>
      <c r="B39" s="62"/>
      <c r="C39" s="63"/>
      <c r="D39" s="64"/>
      <c r="E39" s="64"/>
      <c r="F39" s="64"/>
      <c r="G39" s="64"/>
      <c r="H39" s="65"/>
      <c r="I39" s="65"/>
      <c r="J39" s="65"/>
      <c r="K39" s="65"/>
      <c r="L39" s="18"/>
      <c r="M39" s="18"/>
      <c r="N39" s="18"/>
    </row>
    <row r="40" spans="1:14" ht="46.5" customHeight="1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ht="16.5" customHeight="1" x14ac:dyDescent="0.25">
      <c r="A41" s="178" t="s">
        <v>85</v>
      </c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8"/>
      <c r="M41" s="18"/>
      <c r="N41" s="18"/>
    </row>
    <row r="42" spans="1:14" ht="9.75" customHeight="1" x14ac:dyDescent="0.25">
      <c r="A42" s="178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8"/>
      <c r="M42" s="18"/>
      <c r="N42" s="18"/>
    </row>
    <row r="43" spans="1:14" ht="16.5" hidden="1" customHeight="1" x14ac:dyDescent="0.25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8"/>
      <c r="M43" s="18"/>
      <c r="N43" s="18"/>
    </row>
    <row r="44" spans="1:14" ht="16.5" hidden="1" customHeight="1" x14ac:dyDescent="0.25">
      <c r="A44" s="178"/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8"/>
      <c r="M44" s="18"/>
      <c r="N44" s="18"/>
    </row>
    <row r="45" spans="1:14" ht="16.5" customHeight="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18"/>
      <c r="M45" s="18"/>
      <c r="N45" s="18"/>
    </row>
    <row r="46" spans="1:14" ht="100.5" customHeight="1" x14ac:dyDescent="0.25">
      <c r="A46" s="173" t="s">
        <v>99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8"/>
      <c r="M46" s="18"/>
      <c r="N46" s="18"/>
    </row>
    <row r="47" spans="1:14" ht="84.75" customHeight="1" x14ac:dyDescent="0.25">
      <c r="A47" s="173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8"/>
      <c r="M47" s="18"/>
      <c r="N47" s="18"/>
    </row>
    <row r="48" spans="1:14" ht="81" customHeight="1" x14ac:dyDescent="0.25">
      <c r="A48" s="173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8"/>
      <c r="M48" s="18"/>
      <c r="N48" s="18"/>
    </row>
    <row r="49" spans="1:21" ht="61.5" customHeight="1" x14ac:dyDescent="0.25">
      <c r="A49" s="173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8"/>
      <c r="M49" s="18"/>
      <c r="N49" s="18"/>
    </row>
    <row r="50" spans="1:21" ht="66" customHeight="1" x14ac:dyDescent="0.25">
      <c r="A50" s="173"/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8"/>
      <c r="M50" s="18"/>
      <c r="N50" s="18"/>
    </row>
    <row r="51" spans="1:21" ht="33.75" customHeight="1" x14ac:dyDescent="0.25">
      <c r="A51" s="173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8"/>
      <c r="M51" s="18"/>
      <c r="N51" s="18"/>
    </row>
    <row r="52" spans="1:21" ht="20.25" customHeight="1" x14ac:dyDescent="0.25">
      <c r="A52" s="173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22"/>
      <c r="M52" s="23"/>
      <c r="N52" s="23"/>
      <c r="O52" s="23"/>
      <c r="P52" s="23"/>
      <c r="Q52" s="23"/>
      <c r="R52" s="23"/>
      <c r="S52" s="23"/>
      <c r="T52" s="4"/>
      <c r="U52" s="4"/>
    </row>
    <row r="53" spans="1:21" x14ac:dyDescent="0.25">
      <c r="A53" s="173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22"/>
      <c r="M53" s="22"/>
      <c r="N53" s="22"/>
      <c r="O53" s="4"/>
      <c r="P53" s="4"/>
      <c r="Q53" s="4"/>
      <c r="R53" s="4"/>
      <c r="S53" s="4"/>
      <c r="T53" s="4"/>
      <c r="U53" s="4"/>
    </row>
    <row r="54" spans="1:21" ht="19.5" customHeight="1" x14ac:dyDescent="0.25">
      <c r="A54" s="173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22"/>
      <c r="M54" s="23"/>
      <c r="N54" s="23"/>
      <c r="O54" s="23"/>
      <c r="P54" s="23"/>
      <c r="Q54" s="23"/>
      <c r="R54" s="23"/>
      <c r="S54" s="23"/>
      <c r="T54" s="4"/>
      <c r="U54" s="4"/>
    </row>
    <row r="55" spans="1:21" ht="15" customHeight="1" x14ac:dyDescent="0.25">
      <c r="A55" s="173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8"/>
      <c r="M55" s="18"/>
      <c r="N55" s="18"/>
    </row>
    <row r="56" spans="1:21" ht="18" customHeight="1" x14ac:dyDescent="0.25">
      <c r="A56" s="173"/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8"/>
      <c r="M56" s="18"/>
      <c r="N56" s="18"/>
    </row>
    <row r="57" spans="1:21" ht="16.5" customHeight="1" x14ac:dyDescent="0.25">
      <c r="A57" s="173"/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8"/>
      <c r="M57" s="18"/>
      <c r="N57" s="18"/>
    </row>
    <row r="58" spans="1:21" ht="16.5" customHeight="1" x14ac:dyDescent="0.25">
      <c r="A58" s="173"/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8"/>
      <c r="M58" s="18"/>
      <c r="N58" s="18"/>
    </row>
    <row r="59" spans="1:21" ht="35.25" customHeight="1" x14ac:dyDescent="0.25">
      <c r="A59" s="173"/>
      <c r="B59" s="173"/>
      <c r="C59" s="173"/>
      <c r="D59" s="173"/>
      <c r="E59" s="173"/>
      <c r="F59" s="173"/>
      <c r="G59" s="173"/>
      <c r="H59" s="173"/>
      <c r="I59" s="173"/>
      <c r="J59" s="173"/>
      <c r="K59" s="173"/>
    </row>
    <row r="60" spans="1:21" ht="52.5" customHeight="1" x14ac:dyDescent="0.25">
      <c r="A60" s="173"/>
      <c r="B60" s="173"/>
      <c r="C60" s="173"/>
      <c r="D60" s="173"/>
      <c r="E60" s="173"/>
      <c r="F60" s="173"/>
      <c r="G60" s="173"/>
      <c r="H60" s="173"/>
      <c r="I60" s="173"/>
      <c r="J60" s="173"/>
      <c r="K60" s="173"/>
    </row>
    <row r="61" spans="1:21" ht="17.25" customHeight="1" x14ac:dyDescent="0.25">
      <c r="A61" s="173"/>
      <c r="B61" s="173"/>
      <c r="C61" s="173"/>
      <c r="D61" s="173"/>
      <c r="E61" s="173"/>
      <c r="F61" s="173"/>
      <c r="G61" s="173"/>
      <c r="H61" s="173"/>
      <c r="I61" s="173"/>
      <c r="J61" s="173"/>
      <c r="K61" s="173"/>
    </row>
    <row r="62" spans="1:21" ht="16.5" customHeight="1" x14ac:dyDescent="0.25">
      <c r="A62" s="173"/>
      <c r="B62" s="173"/>
      <c r="C62" s="173"/>
      <c r="D62" s="173"/>
      <c r="E62" s="173"/>
      <c r="F62" s="173"/>
      <c r="G62" s="173"/>
      <c r="H62" s="173"/>
      <c r="I62" s="173"/>
      <c r="J62" s="173"/>
      <c r="K62" s="173"/>
    </row>
  </sheetData>
  <mergeCells count="9">
    <mergeCell ref="A46:K62"/>
    <mergeCell ref="A4:A10"/>
    <mergeCell ref="A1:K1"/>
    <mergeCell ref="A41:K44"/>
    <mergeCell ref="D4:K4"/>
    <mergeCell ref="C4:C5"/>
    <mergeCell ref="B4:B5"/>
    <mergeCell ref="B3:K3"/>
    <mergeCell ref="B6:B10"/>
  </mergeCells>
  <pageMargins left="0.62992125984251968" right="0.23622047244094491" top="0.74803149606299213" bottom="0.74803149606299213" header="0.31496062992125984" footer="0.31496062992125984"/>
  <pageSetup paperSize="9" firstPageNumber="22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60"/>
  <sheetViews>
    <sheetView workbookViewId="0">
      <selection activeCell="N51" sqref="N51:O51"/>
    </sheetView>
  </sheetViews>
  <sheetFormatPr defaultRowHeight="15" x14ac:dyDescent="0.25"/>
  <cols>
    <col min="1" max="1" width="2" customWidth="1"/>
    <col min="2" max="2" width="6.28515625" customWidth="1"/>
    <col min="3" max="3" width="24.7109375" customWidth="1"/>
    <col min="4" max="4" width="12.5703125" customWidth="1"/>
    <col min="5" max="5" width="12" customWidth="1"/>
    <col min="6" max="6" width="10.7109375" customWidth="1"/>
    <col min="7" max="7" width="10.140625" customWidth="1"/>
    <col min="8" max="8" width="9.7109375" customWidth="1"/>
    <col min="9" max="9" width="8.85546875" customWidth="1"/>
    <col min="10" max="10" width="8.140625" customWidth="1"/>
    <col min="11" max="11" width="9" customWidth="1"/>
    <col min="12" max="12" width="1.85546875" customWidth="1"/>
    <col min="13" max="13" width="1.42578125" customWidth="1"/>
    <col min="14" max="14" width="6" customWidth="1"/>
    <col min="15" max="15" width="18.28515625" customWidth="1"/>
    <col min="16" max="16" width="12.85546875" customWidth="1"/>
    <col min="17" max="17" width="8.5703125" customWidth="1"/>
    <col min="18" max="18" width="4.5703125" customWidth="1"/>
    <col min="19" max="19" width="5" customWidth="1"/>
    <col min="20" max="20" width="5.85546875" customWidth="1"/>
    <col min="21" max="21" width="11.140625" customWidth="1"/>
    <col min="22" max="22" width="4.7109375" customWidth="1"/>
    <col min="23" max="23" width="5.140625" customWidth="1"/>
    <col min="24" max="24" width="6" customWidth="1"/>
    <col min="25" max="25" width="1.5703125" customWidth="1"/>
    <col min="26" max="26" width="4.5703125" customWidth="1"/>
    <col min="27" max="27" width="5.42578125" customWidth="1"/>
    <col min="28" max="28" width="5.85546875" customWidth="1"/>
    <col min="29" max="29" width="1.5703125" customWidth="1"/>
    <col min="30" max="30" width="7.42578125" customWidth="1"/>
  </cols>
  <sheetData>
    <row r="2" spans="1:30" x14ac:dyDescent="0.25">
      <c r="C2" s="35">
        <v>2018</v>
      </c>
      <c r="D2" s="35"/>
      <c r="E2" s="35"/>
      <c r="F2" s="35"/>
      <c r="G2" s="35">
        <v>2019</v>
      </c>
      <c r="H2" s="35"/>
      <c r="I2" s="35"/>
      <c r="J2" s="35"/>
      <c r="K2" s="35">
        <v>2020</v>
      </c>
      <c r="L2" s="35"/>
      <c r="M2" s="35"/>
      <c r="N2" s="35">
        <v>2021</v>
      </c>
      <c r="O2" s="35"/>
      <c r="P2" s="35"/>
      <c r="Q2" s="35"/>
      <c r="R2" s="35">
        <v>2022</v>
      </c>
      <c r="S2" s="35"/>
      <c r="T2" s="35"/>
      <c r="U2" s="35"/>
      <c r="V2" s="35">
        <v>2023</v>
      </c>
      <c r="W2" s="35"/>
      <c r="X2" s="35"/>
      <c r="Y2" s="35"/>
      <c r="Z2" s="35">
        <v>2024</v>
      </c>
      <c r="AA2" s="35"/>
      <c r="AB2" s="35"/>
      <c r="AC2" s="35"/>
      <c r="AD2" s="35"/>
    </row>
    <row r="3" spans="1:30" x14ac:dyDescent="0.25">
      <c r="C3" s="35" t="s">
        <v>102</v>
      </c>
      <c r="D3" s="35" t="s">
        <v>103</v>
      </c>
      <c r="E3" s="35" t="s">
        <v>104</v>
      </c>
      <c r="F3" s="35"/>
      <c r="G3" s="35" t="s">
        <v>102</v>
      </c>
      <c r="H3" s="35" t="s">
        <v>103</v>
      </c>
      <c r="I3" s="35" t="s">
        <v>104</v>
      </c>
      <c r="J3" s="35"/>
      <c r="K3" s="35" t="s">
        <v>102</v>
      </c>
      <c r="L3" s="35" t="s">
        <v>103</v>
      </c>
      <c r="M3" s="35"/>
      <c r="N3" s="35" t="s">
        <v>102</v>
      </c>
      <c r="O3" s="35" t="s">
        <v>103</v>
      </c>
      <c r="P3" s="35" t="s">
        <v>104</v>
      </c>
      <c r="Q3" s="35"/>
      <c r="R3" s="35" t="s">
        <v>102</v>
      </c>
      <c r="S3" s="35" t="s">
        <v>103</v>
      </c>
      <c r="T3" s="35" t="s">
        <v>104</v>
      </c>
      <c r="U3" s="35"/>
      <c r="V3" s="35" t="s">
        <v>102</v>
      </c>
      <c r="W3" s="35" t="s">
        <v>103</v>
      </c>
      <c r="X3" s="35" t="s">
        <v>104</v>
      </c>
      <c r="Y3" s="35"/>
      <c r="Z3" s="35" t="s">
        <v>102</v>
      </c>
      <c r="AA3" s="35" t="s">
        <v>103</v>
      </c>
      <c r="AB3" s="35" t="s">
        <v>104</v>
      </c>
      <c r="AC3" s="35"/>
      <c r="AD3" s="35" t="s">
        <v>74</v>
      </c>
    </row>
    <row r="4" spans="1:30" x14ac:dyDescent="0.25"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</row>
    <row r="5" spans="1:30" x14ac:dyDescent="0.25">
      <c r="C5" s="35">
        <v>189940</v>
      </c>
      <c r="D5" s="79">
        <f>SUM(D7:D10)</f>
        <v>41235.03</v>
      </c>
      <c r="E5" s="78">
        <f>SUM(C5:D5)</f>
        <v>231175.03</v>
      </c>
      <c r="F5" s="35"/>
      <c r="G5" s="35">
        <v>144984</v>
      </c>
      <c r="H5" s="68">
        <f>SUM(H7:H10)</f>
        <v>47000</v>
      </c>
      <c r="I5" s="36">
        <f>SUM(G5:H5)</f>
        <v>191984</v>
      </c>
      <c r="J5" s="35"/>
      <c r="K5" s="38">
        <v>145493</v>
      </c>
      <c r="L5" s="37">
        <f>SUM(L7:L10)</f>
        <v>17524</v>
      </c>
      <c r="M5" s="35"/>
      <c r="N5" s="38">
        <v>145695</v>
      </c>
      <c r="O5" s="37">
        <v>12344</v>
      </c>
      <c r="P5" s="36">
        <f>SUM(N5:O5)</f>
        <v>158039</v>
      </c>
      <c r="Q5" s="35"/>
      <c r="R5" s="38"/>
      <c r="S5" s="37"/>
      <c r="T5" s="36">
        <f>SUM(R5:S5)</f>
        <v>0</v>
      </c>
      <c r="U5" s="35"/>
      <c r="V5" s="38"/>
      <c r="W5" s="37"/>
      <c r="X5" s="36">
        <f>SUM(V5:W5)</f>
        <v>0</v>
      </c>
      <c r="Y5" s="35"/>
      <c r="Z5" s="38"/>
      <c r="AA5" s="37"/>
      <c r="AB5" s="36">
        <f>SUM(Z5:AA5)</f>
        <v>0</v>
      </c>
      <c r="AC5" s="35"/>
      <c r="AD5" s="35" t="e">
        <f>E5+I5+#REF!+P5+T5+X5+AB5</f>
        <v>#REF!</v>
      </c>
    </row>
    <row r="6" spans="1:30" x14ac:dyDescent="0.25">
      <c r="C6" s="35"/>
      <c r="D6" s="35"/>
      <c r="E6" s="69"/>
      <c r="F6" s="35"/>
      <c r="G6" s="35"/>
      <c r="H6" s="39"/>
      <c r="I6" s="36"/>
      <c r="J6" s="35"/>
      <c r="K6" s="39"/>
      <c r="L6" s="35"/>
      <c r="M6" s="35"/>
      <c r="N6" s="39"/>
      <c r="O6" s="35"/>
      <c r="P6" s="36"/>
      <c r="Q6" s="35"/>
      <c r="R6" s="39"/>
      <c r="S6" s="35"/>
      <c r="T6" s="36"/>
      <c r="U6" s="35"/>
      <c r="V6" s="39"/>
      <c r="W6" s="35"/>
      <c r="X6" s="36"/>
      <c r="Y6" s="35"/>
      <c r="Z6" s="39"/>
      <c r="AA6" s="35"/>
      <c r="AB6" s="36"/>
      <c r="AC6" s="35"/>
      <c r="AD6" s="35" t="e">
        <f>E6+I6+#REF!+P6+T6+X6+AB6</f>
        <v>#REF!</v>
      </c>
    </row>
    <row r="7" spans="1:30" x14ac:dyDescent="0.25">
      <c r="C7" s="38">
        <v>0</v>
      </c>
      <c r="D7" s="76">
        <v>0</v>
      </c>
      <c r="E7" s="69">
        <f>SUM(C7:D7)</f>
        <v>0</v>
      </c>
      <c r="F7" s="35"/>
      <c r="G7" s="38">
        <v>0</v>
      </c>
      <c r="H7" s="37">
        <v>8084</v>
      </c>
      <c r="I7" s="36">
        <f>SUM(G7:H7)</f>
        <v>8084</v>
      </c>
      <c r="J7" s="35"/>
      <c r="K7" s="38">
        <v>0</v>
      </c>
      <c r="L7" s="37">
        <v>0</v>
      </c>
      <c r="M7" s="35"/>
      <c r="N7" s="38">
        <v>0</v>
      </c>
      <c r="O7" s="37">
        <v>0</v>
      </c>
      <c r="P7" s="36">
        <f>SUM(N7:O7)</f>
        <v>0</v>
      </c>
      <c r="Q7" s="35"/>
      <c r="R7" s="38"/>
      <c r="S7" s="37"/>
      <c r="T7" s="36">
        <f>SUM(R7:S7)</f>
        <v>0</v>
      </c>
      <c r="U7" s="35"/>
      <c r="V7" s="38"/>
      <c r="W7" s="37"/>
      <c r="X7" s="36">
        <f>SUM(V7:W7)</f>
        <v>0</v>
      </c>
      <c r="Y7" s="35"/>
      <c r="Z7" s="38"/>
      <c r="AA7" s="37"/>
      <c r="AB7" s="36">
        <f>SUM(Z7:AA7)</f>
        <v>0</v>
      </c>
      <c r="AC7" s="35"/>
      <c r="AD7" s="35" t="e">
        <f>E7+I7+#REF!+P7+T7+X7+AB7</f>
        <v>#REF!</v>
      </c>
    </row>
    <row r="8" spans="1:30" x14ac:dyDescent="0.25">
      <c r="A8" t="s">
        <v>113</v>
      </c>
      <c r="C8" s="38">
        <v>22955</v>
      </c>
      <c r="D8" s="77">
        <v>20869</v>
      </c>
      <c r="E8" s="69">
        <f>SUM(C8:D8)</f>
        <v>43824</v>
      </c>
      <c r="F8" s="35"/>
      <c r="G8" s="38">
        <v>226</v>
      </c>
      <c r="H8" s="37">
        <v>25167</v>
      </c>
      <c r="I8" s="36">
        <f>SUM(G8:H8)</f>
        <v>25393</v>
      </c>
      <c r="J8" s="35"/>
      <c r="K8" s="38">
        <v>0</v>
      </c>
      <c r="L8" s="37">
        <v>5220</v>
      </c>
      <c r="M8" s="35"/>
      <c r="N8" s="38">
        <v>0</v>
      </c>
      <c r="O8" s="37">
        <v>0</v>
      </c>
      <c r="P8" s="36">
        <f>SUM(N8:O8)</f>
        <v>0</v>
      </c>
      <c r="Q8" s="35"/>
      <c r="R8" s="38"/>
      <c r="S8" s="37"/>
      <c r="T8" s="36">
        <f>SUM(R8:S8)</f>
        <v>0</v>
      </c>
      <c r="U8" s="35"/>
      <c r="V8" s="38"/>
      <c r="W8" s="37"/>
      <c r="X8" s="36">
        <f>SUM(V8:W8)</f>
        <v>0</v>
      </c>
      <c r="Y8" s="35"/>
      <c r="Z8" s="38"/>
      <c r="AA8" s="37"/>
      <c r="AB8" s="36">
        <f>SUM(Z8:AA8)</f>
        <v>0</v>
      </c>
      <c r="AC8" s="35"/>
      <c r="AD8" s="35" t="e">
        <f>E8+I8+#REF!+P8+T8+X8+AB8</f>
        <v>#REF!</v>
      </c>
    </row>
    <row r="9" spans="1:30" x14ac:dyDescent="0.25">
      <c r="A9" t="s">
        <v>114</v>
      </c>
      <c r="C9" s="38">
        <v>166985</v>
      </c>
      <c r="D9" s="77">
        <v>20366.03</v>
      </c>
      <c r="E9" s="69">
        <f>SUM(C9:D9)</f>
        <v>187351.03</v>
      </c>
      <c r="F9" s="35"/>
      <c r="G9" s="38">
        <v>144758</v>
      </c>
      <c r="H9" s="37">
        <v>13749</v>
      </c>
      <c r="I9" s="36">
        <f>SUM(G9:H9)</f>
        <v>158507</v>
      </c>
      <c r="J9" s="35"/>
      <c r="K9" s="38">
        <v>145493</v>
      </c>
      <c r="L9" s="37">
        <v>12304</v>
      </c>
      <c r="M9" s="35"/>
      <c r="N9" s="38">
        <v>145695</v>
      </c>
      <c r="O9" s="37">
        <v>12344</v>
      </c>
      <c r="P9" s="36">
        <f>SUM(N9:O9)</f>
        <v>158039</v>
      </c>
      <c r="Q9" s="35"/>
      <c r="R9" s="38"/>
      <c r="S9" s="37"/>
      <c r="T9" s="36">
        <f>SUM(R9:S9)</f>
        <v>0</v>
      </c>
      <c r="U9" s="35"/>
      <c r="V9" s="38"/>
      <c r="W9" s="37"/>
      <c r="X9" s="36">
        <f>SUM(V9:W9)</f>
        <v>0</v>
      </c>
      <c r="Y9" s="35"/>
      <c r="Z9" s="38"/>
      <c r="AA9" s="37"/>
      <c r="AB9" s="36">
        <f>SUM(Z9:AA9)</f>
        <v>0</v>
      </c>
      <c r="AC9" s="35"/>
      <c r="AD9" s="35" t="e">
        <f>E9+I9+#REF!+P9+T9+X9+AB9</f>
        <v>#REF!</v>
      </c>
    </row>
    <row r="10" spans="1:30" x14ac:dyDescent="0.25">
      <c r="C10" s="38">
        <v>0</v>
      </c>
      <c r="D10" s="76">
        <v>0</v>
      </c>
      <c r="E10" s="69">
        <f>SUM(C10:D10)</f>
        <v>0</v>
      </c>
      <c r="F10" s="35"/>
      <c r="G10" s="38">
        <v>0</v>
      </c>
      <c r="H10" s="37">
        <v>0</v>
      </c>
      <c r="I10" s="36">
        <f>SUM(G10:H10)</f>
        <v>0</v>
      </c>
      <c r="J10" s="35"/>
      <c r="K10" s="38">
        <v>0</v>
      </c>
      <c r="L10" s="37">
        <v>0</v>
      </c>
      <c r="M10" s="35"/>
      <c r="N10" s="38">
        <v>0</v>
      </c>
      <c r="O10" s="37">
        <v>0</v>
      </c>
      <c r="P10" s="36">
        <f>SUM(N10:O10)</f>
        <v>0</v>
      </c>
      <c r="Q10" s="35"/>
      <c r="R10" s="38"/>
      <c r="S10" s="37"/>
      <c r="T10" s="36">
        <f>SUM(R10:S10)</f>
        <v>0</v>
      </c>
      <c r="U10" s="35"/>
      <c r="V10" s="38">
        <v>0</v>
      </c>
      <c r="W10" s="37">
        <v>0</v>
      </c>
      <c r="X10" s="36">
        <f>SUM(V10:W10)</f>
        <v>0</v>
      </c>
      <c r="Y10" s="35"/>
      <c r="Z10" s="38"/>
      <c r="AA10" s="37"/>
      <c r="AB10" s="36">
        <f>SUM(Z10:AA10)</f>
        <v>0</v>
      </c>
      <c r="AC10" s="35"/>
      <c r="AD10" s="35" t="e">
        <f>E10+I10+#REF!+P10+T10+X10+AB10</f>
        <v>#REF!</v>
      </c>
    </row>
    <row r="11" spans="1:30" x14ac:dyDescent="0.25">
      <c r="D11" s="32"/>
    </row>
    <row r="14" spans="1:30" x14ac:dyDescent="0.25">
      <c r="E14" t="s">
        <v>115</v>
      </c>
    </row>
    <row r="16" spans="1:30" x14ac:dyDescent="0.25">
      <c r="E16">
        <v>2018</v>
      </c>
    </row>
    <row r="17" spans="2:22" x14ac:dyDescent="0.25">
      <c r="E17" s="68">
        <f>E5</f>
        <v>231175.03</v>
      </c>
    </row>
    <row r="18" spans="2:22" x14ac:dyDescent="0.25">
      <c r="E18" s="68">
        <f t="shared" ref="E18:E22" si="0">E6</f>
        <v>0</v>
      </c>
    </row>
    <row r="19" spans="2:22" x14ac:dyDescent="0.25">
      <c r="E19" s="68">
        <f t="shared" si="0"/>
        <v>0</v>
      </c>
    </row>
    <row r="20" spans="2:22" x14ac:dyDescent="0.25">
      <c r="E20" s="68">
        <f t="shared" si="0"/>
        <v>43824</v>
      </c>
    </row>
    <row r="21" spans="2:22" x14ac:dyDescent="0.25">
      <c r="E21" s="68">
        <f t="shared" si="0"/>
        <v>187351.03</v>
      </c>
    </row>
    <row r="22" spans="2:22" x14ac:dyDescent="0.25">
      <c r="E22" s="68">
        <f t="shared" si="0"/>
        <v>0</v>
      </c>
    </row>
    <row r="23" spans="2:22" x14ac:dyDescent="0.25">
      <c r="G23" t="s">
        <v>128</v>
      </c>
    </row>
    <row r="25" spans="2:22" x14ac:dyDescent="0.25">
      <c r="F25" t="s">
        <v>129</v>
      </c>
      <c r="T25" s="33"/>
      <c r="U25" s="34"/>
      <c r="V25" s="4"/>
    </row>
    <row r="26" spans="2:22" x14ac:dyDescent="0.25">
      <c r="T26" s="4"/>
      <c r="V26" s="4"/>
    </row>
    <row r="27" spans="2:22" ht="24" customHeight="1" x14ac:dyDescent="0.25">
      <c r="B27" s="145"/>
      <c r="C27" s="146"/>
      <c r="D27" s="92" t="s">
        <v>69</v>
      </c>
      <c r="E27" s="88" t="s">
        <v>46</v>
      </c>
      <c r="F27" s="88" t="s">
        <v>47</v>
      </c>
      <c r="G27" s="88" t="s">
        <v>48</v>
      </c>
      <c r="H27" s="88" t="s">
        <v>49</v>
      </c>
      <c r="I27" s="88" t="s">
        <v>50</v>
      </c>
      <c r="J27" s="88" t="s">
        <v>86</v>
      </c>
      <c r="K27" s="88" t="s">
        <v>87</v>
      </c>
      <c r="T27" s="33"/>
      <c r="U27" s="34"/>
      <c r="V27" s="4"/>
    </row>
    <row r="28" spans="2:22" x14ac:dyDescent="0.25">
      <c r="B28" s="143" t="s">
        <v>5</v>
      </c>
      <c r="C28" s="143"/>
      <c r="D28" s="95">
        <f>Лист1!F167</f>
        <v>113465.23248000001</v>
      </c>
      <c r="E28" s="8">
        <v>41235.03</v>
      </c>
      <c r="F28" s="95">
        <v>41990.20248</v>
      </c>
      <c r="G28" s="8">
        <f>SUM(G29:G32)</f>
        <v>17896</v>
      </c>
      <c r="H28" s="8">
        <v>12344</v>
      </c>
      <c r="I28" s="8">
        <v>0</v>
      </c>
      <c r="J28" s="8">
        <v>0</v>
      </c>
      <c r="K28" s="8">
        <v>0</v>
      </c>
      <c r="T28" s="33"/>
      <c r="U28" s="34"/>
      <c r="V28" s="4"/>
    </row>
    <row r="29" spans="2:22" x14ac:dyDescent="0.25">
      <c r="B29" s="135" t="s">
        <v>51</v>
      </c>
      <c r="C29" s="135"/>
      <c r="D29" s="95">
        <f>Лист1!F168</f>
        <v>8083.2000200000002</v>
      </c>
      <c r="E29" s="8">
        <v>0</v>
      </c>
      <c r="F29" s="95">
        <v>8083.2000200000002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T29" s="33"/>
      <c r="U29" s="34"/>
      <c r="V29" s="4"/>
    </row>
    <row r="30" spans="2:22" x14ac:dyDescent="0.25">
      <c r="B30" s="135" t="s">
        <v>10</v>
      </c>
      <c r="C30" s="135"/>
      <c r="D30" s="95">
        <f>Лист1!F169</f>
        <v>49651.879979999998</v>
      </c>
      <c r="E30" s="8">
        <v>20869</v>
      </c>
      <c r="F30" s="95">
        <v>23190.879980000002</v>
      </c>
      <c r="G30" s="8">
        <f>Лист1!I169</f>
        <v>5592</v>
      </c>
      <c r="H30" s="8">
        <v>0</v>
      </c>
      <c r="I30" s="8">
        <v>0</v>
      </c>
      <c r="J30" s="8">
        <v>0</v>
      </c>
      <c r="K30" s="8">
        <v>0</v>
      </c>
      <c r="T30" s="33"/>
      <c r="U30" s="34"/>
      <c r="V30" s="4"/>
    </row>
    <row r="31" spans="2:22" x14ac:dyDescent="0.25">
      <c r="B31" s="143" t="s">
        <v>70</v>
      </c>
      <c r="C31" s="143"/>
      <c r="D31" s="95">
        <f>Лист1!F170</f>
        <v>55730.152479999997</v>
      </c>
      <c r="E31" s="8">
        <v>20366.03</v>
      </c>
      <c r="F31" s="95">
        <v>10716.12248</v>
      </c>
      <c r="G31" s="8">
        <v>12304</v>
      </c>
      <c r="H31" s="8">
        <v>12344</v>
      </c>
      <c r="I31" s="8">
        <v>0</v>
      </c>
      <c r="J31" s="8">
        <v>0</v>
      </c>
      <c r="K31" s="8">
        <v>0</v>
      </c>
    </row>
    <row r="32" spans="2:22" x14ac:dyDescent="0.25">
      <c r="B32" s="143" t="s">
        <v>6</v>
      </c>
      <c r="C32" s="143"/>
      <c r="D32" s="95">
        <f>Лист1!F171</f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</row>
    <row r="35" spans="2:23" x14ac:dyDescent="0.25">
      <c r="F35" t="s">
        <v>130</v>
      </c>
    </row>
    <row r="37" spans="2:23" x14ac:dyDescent="0.25">
      <c r="D37" s="90" t="s">
        <v>69</v>
      </c>
      <c r="E37" s="89" t="s">
        <v>46</v>
      </c>
      <c r="F37" s="89" t="s">
        <v>47</v>
      </c>
      <c r="G37" s="89" t="s">
        <v>48</v>
      </c>
      <c r="H37" s="89" t="s">
        <v>49</v>
      </c>
      <c r="I37" s="89" t="s">
        <v>50</v>
      </c>
      <c r="J37" s="89" t="s">
        <v>86</v>
      </c>
      <c r="K37" s="89" t="s">
        <v>87</v>
      </c>
    </row>
    <row r="38" spans="2:23" x14ac:dyDescent="0.25">
      <c r="B38" s="143" t="s">
        <v>5</v>
      </c>
      <c r="C38" s="187"/>
      <c r="D38" s="101">
        <v>1105809.5</v>
      </c>
      <c r="E38" s="102">
        <v>189940</v>
      </c>
      <c r="F38" s="101">
        <v>187596.5</v>
      </c>
      <c r="G38" s="101">
        <v>145493</v>
      </c>
      <c r="H38" s="101">
        <v>145695</v>
      </c>
      <c r="I38" s="101">
        <v>145695</v>
      </c>
      <c r="J38" s="101">
        <v>145695</v>
      </c>
      <c r="K38" s="101">
        <v>145695</v>
      </c>
    </row>
    <row r="39" spans="2:23" x14ac:dyDescent="0.25">
      <c r="B39" s="135" t="s">
        <v>51</v>
      </c>
      <c r="C39" s="188"/>
      <c r="D39" s="101">
        <v>0</v>
      </c>
      <c r="E39" s="102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</row>
    <row r="40" spans="2:23" x14ac:dyDescent="0.25">
      <c r="B40" s="135" t="s">
        <v>10</v>
      </c>
      <c r="C40" s="188"/>
      <c r="D40" s="101">
        <v>25691</v>
      </c>
      <c r="E40" s="102">
        <v>22955</v>
      </c>
      <c r="F40" s="101">
        <v>2736</v>
      </c>
      <c r="G40" s="101">
        <v>0</v>
      </c>
      <c r="H40" s="101">
        <v>0</v>
      </c>
      <c r="I40" s="101">
        <v>0</v>
      </c>
      <c r="J40" s="101">
        <v>0</v>
      </c>
      <c r="K40" s="101">
        <v>0</v>
      </c>
    </row>
    <row r="41" spans="2:23" x14ac:dyDescent="0.25">
      <c r="B41" s="143" t="s">
        <v>70</v>
      </c>
      <c r="C41" s="187"/>
      <c r="D41" s="101">
        <v>1080118.5</v>
      </c>
      <c r="E41" s="102">
        <v>166985</v>
      </c>
      <c r="F41" s="101">
        <v>184860.5</v>
      </c>
      <c r="G41" s="101">
        <v>145493</v>
      </c>
      <c r="H41" s="101">
        <v>145695</v>
      </c>
      <c r="I41" s="101">
        <v>145695</v>
      </c>
      <c r="J41" s="101">
        <v>145695</v>
      </c>
      <c r="K41" s="101">
        <v>145695</v>
      </c>
    </row>
    <row r="42" spans="2:23" x14ac:dyDescent="0.25">
      <c r="B42" s="143" t="s">
        <v>6</v>
      </c>
      <c r="C42" s="187"/>
      <c r="D42" s="101">
        <v>0</v>
      </c>
      <c r="E42" s="102">
        <v>0</v>
      </c>
      <c r="F42" s="101">
        <v>0</v>
      </c>
      <c r="G42" s="101">
        <v>0</v>
      </c>
      <c r="H42" s="101">
        <v>0</v>
      </c>
      <c r="I42" s="101">
        <v>0</v>
      </c>
      <c r="J42" s="101">
        <v>0</v>
      </c>
      <c r="K42" s="101">
        <v>0</v>
      </c>
    </row>
    <row r="44" spans="2:23" x14ac:dyDescent="0.25">
      <c r="F44" t="s">
        <v>131</v>
      </c>
    </row>
    <row r="46" spans="2:23" ht="18.75" customHeight="1" x14ac:dyDescent="0.25">
      <c r="D46" s="90" t="s">
        <v>69</v>
      </c>
      <c r="E46" s="89" t="s">
        <v>46</v>
      </c>
      <c r="F46" s="89" t="s">
        <v>47</v>
      </c>
      <c r="G46" s="89" t="s">
        <v>48</v>
      </c>
      <c r="H46" s="89" t="s">
        <v>49</v>
      </c>
      <c r="I46" s="89" t="s">
        <v>50</v>
      </c>
      <c r="J46" s="89" t="s">
        <v>86</v>
      </c>
      <c r="K46" s="89" t="s">
        <v>87</v>
      </c>
      <c r="N46" s="137"/>
      <c r="O46" s="137"/>
      <c r="P46" s="91"/>
      <c r="Q46" s="91"/>
      <c r="R46" s="91"/>
      <c r="S46" s="91"/>
      <c r="T46" s="91"/>
      <c r="U46" s="91"/>
      <c r="V46" s="91"/>
      <c r="W46" s="91"/>
    </row>
    <row r="47" spans="2:23" ht="15" customHeight="1" x14ac:dyDescent="0.25">
      <c r="B47" s="143" t="s">
        <v>5</v>
      </c>
      <c r="C47" s="187"/>
      <c r="D47" s="103">
        <f>D28+D38</f>
        <v>1219274.73248</v>
      </c>
      <c r="E47" s="101">
        <f t="shared" ref="E47:K47" si="1">E28+E38</f>
        <v>231175.03</v>
      </c>
      <c r="F47" s="103">
        <f t="shared" si="1"/>
        <v>229586.70248000001</v>
      </c>
      <c r="G47" s="101">
        <f t="shared" si="1"/>
        <v>163389</v>
      </c>
      <c r="H47" s="101">
        <f t="shared" si="1"/>
        <v>158039</v>
      </c>
      <c r="I47" s="101">
        <f t="shared" si="1"/>
        <v>145695</v>
      </c>
      <c r="J47" s="101">
        <f t="shared" si="1"/>
        <v>145695</v>
      </c>
      <c r="K47" s="101">
        <f t="shared" si="1"/>
        <v>145695</v>
      </c>
      <c r="N47" s="137"/>
      <c r="O47" s="137"/>
      <c r="P47" s="4"/>
      <c r="Q47" s="106"/>
      <c r="R47" s="4"/>
      <c r="S47" s="4"/>
      <c r="T47" s="4"/>
      <c r="U47" s="4"/>
      <c r="V47" s="4"/>
      <c r="W47" s="4"/>
    </row>
    <row r="48" spans="2:23" ht="15" customHeight="1" x14ac:dyDescent="0.25">
      <c r="B48" s="135" t="s">
        <v>51</v>
      </c>
      <c r="C48" s="188"/>
      <c r="D48" s="103">
        <f t="shared" ref="D48:K48" si="2">D29+D39</f>
        <v>8083.2000200000002</v>
      </c>
      <c r="E48" s="101">
        <f t="shared" si="2"/>
        <v>0</v>
      </c>
      <c r="F48" s="103">
        <f t="shared" si="2"/>
        <v>8083.2000200000002</v>
      </c>
      <c r="G48" s="101">
        <f t="shared" si="2"/>
        <v>0</v>
      </c>
      <c r="H48" s="101">
        <f t="shared" si="2"/>
        <v>0</v>
      </c>
      <c r="I48" s="101">
        <f t="shared" si="2"/>
        <v>0</v>
      </c>
      <c r="J48" s="101">
        <f t="shared" si="2"/>
        <v>0</v>
      </c>
      <c r="K48" s="101">
        <f t="shared" si="2"/>
        <v>0</v>
      </c>
      <c r="N48" s="189"/>
      <c r="O48" s="189"/>
      <c r="P48" s="4"/>
      <c r="Q48" s="106"/>
      <c r="R48" s="4"/>
      <c r="S48" s="4"/>
      <c r="T48" s="4"/>
      <c r="U48" s="4"/>
      <c r="V48" s="4"/>
      <c r="W48" s="4"/>
    </row>
    <row r="49" spans="2:23" ht="15" customHeight="1" x14ac:dyDescent="0.25">
      <c r="B49" s="135" t="s">
        <v>10</v>
      </c>
      <c r="C49" s="188"/>
      <c r="D49" s="103">
        <f t="shared" ref="D49:K49" si="3">D30+D40</f>
        <v>75342.879979999998</v>
      </c>
      <c r="E49" s="101">
        <f t="shared" si="3"/>
        <v>43824</v>
      </c>
      <c r="F49" s="103">
        <f t="shared" si="3"/>
        <v>25926.879980000002</v>
      </c>
      <c r="G49" s="101">
        <f t="shared" si="3"/>
        <v>5592</v>
      </c>
      <c r="H49" s="101">
        <f t="shared" si="3"/>
        <v>0</v>
      </c>
      <c r="I49" s="101">
        <f t="shared" si="3"/>
        <v>0</v>
      </c>
      <c r="J49" s="101">
        <f t="shared" si="3"/>
        <v>0</v>
      </c>
      <c r="K49" s="101">
        <f t="shared" si="3"/>
        <v>0</v>
      </c>
      <c r="N49" s="189"/>
      <c r="O49" s="189"/>
      <c r="P49" s="4"/>
      <c r="Q49" s="4"/>
      <c r="R49" s="4"/>
      <c r="S49" s="4"/>
      <c r="T49" s="4"/>
      <c r="U49" s="4"/>
      <c r="V49" s="4"/>
      <c r="W49" s="4"/>
    </row>
    <row r="50" spans="2:23" ht="15" customHeight="1" x14ac:dyDescent="0.25">
      <c r="B50" s="143" t="s">
        <v>70</v>
      </c>
      <c r="C50" s="187"/>
      <c r="D50" s="103">
        <f t="shared" ref="D50:K50" si="4">D31+D41</f>
        <v>1135848.6524799999</v>
      </c>
      <c r="E50" s="101">
        <f t="shared" si="4"/>
        <v>187351.03</v>
      </c>
      <c r="F50" s="103">
        <f t="shared" si="4"/>
        <v>195576.62247999999</v>
      </c>
      <c r="G50" s="101">
        <f t="shared" si="4"/>
        <v>157797</v>
      </c>
      <c r="H50" s="101">
        <f t="shared" si="4"/>
        <v>158039</v>
      </c>
      <c r="I50" s="101">
        <f t="shared" si="4"/>
        <v>145695</v>
      </c>
      <c r="J50" s="101">
        <f t="shared" si="4"/>
        <v>145695</v>
      </c>
      <c r="K50" s="101">
        <f t="shared" si="4"/>
        <v>145695</v>
      </c>
      <c r="N50" s="137"/>
      <c r="O50" s="137"/>
      <c r="P50" s="4"/>
      <c r="Q50" s="4"/>
      <c r="R50" s="4"/>
      <c r="S50" s="4"/>
      <c r="T50" s="4"/>
      <c r="U50" s="4"/>
      <c r="V50" s="4"/>
      <c r="W50" s="4"/>
    </row>
    <row r="51" spans="2:23" x14ac:dyDescent="0.25">
      <c r="B51" s="143" t="s">
        <v>6</v>
      </c>
      <c r="C51" s="187"/>
      <c r="D51" s="101">
        <f t="shared" ref="D51:K51" si="5">D32+D42</f>
        <v>0</v>
      </c>
      <c r="E51" s="101">
        <f t="shared" si="5"/>
        <v>0</v>
      </c>
      <c r="F51" s="101">
        <f t="shared" si="5"/>
        <v>0</v>
      </c>
      <c r="G51" s="101">
        <f t="shared" si="5"/>
        <v>0</v>
      </c>
      <c r="H51" s="101">
        <f t="shared" si="5"/>
        <v>0</v>
      </c>
      <c r="I51" s="101">
        <f t="shared" si="5"/>
        <v>0</v>
      </c>
      <c r="J51" s="101">
        <f t="shared" si="5"/>
        <v>0</v>
      </c>
      <c r="K51" s="101">
        <f t="shared" si="5"/>
        <v>0</v>
      </c>
      <c r="N51" s="137"/>
      <c r="O51" s="137"/>
      <c r="P51" s="4"/>
      <c r="Q51" s="4"/>
      <c r="R51" s="4"/>
      <c r="S51" s="4"/>
      <c r="T51" s="4"/>
      <c r="U51" s="4"/>
      <c r="V51" s="4"/>
      <c r="W51" s="4"/>
    </row>
    <row r="52" spans="2:23" x14ac:dyDescent="0.25">
      <c r="B52" s="190"/>
      <c r="C52" s="190"/>
    </row>
    <row r="53" spans="2:23" x14ac:dyDescent="0.25">
      <c r="F53" t="s">
        <v>132</v>
      </c>
    </row>
    <row r="55" spans="2:23" x14ac:dyDescent="0.25">
      <c r="D55" s="90" t="s">
        <v>69</v>
      </c>
      <c r="E55" s="89" t="s">
        <v>46</v>
      </c>
      <c r="F55" s="89" t="s">
        <v>47</v>
      </c>
      <c r="G55" s="89" t="s">
        <v>48</v>
      </c>
      <c r="H55" s="89" t="s">
        <v>49</v>
      </c>
      <c r="I55" s="89" t="s">
        <v>50</v>
      </c>
      <c r="J55" s="89" t="s">
        <v>86</v>
      </c>
      <c r="K55" s="89" t="s">
        <v>87</v>
      </c>
    </row>
    <row r="56" spans="2:23" x14ac:dyDescent="0.25">
      <c r="B56" s="143" t="s">
        <v>5</v>
      </c>
      <c r="C56" s="187"/>
      <c r="D56" s="103">
        <v>1219274.73248</v>
      </c>
      <c r="E56" s="101">
        <v>231175.03</v>
      </c>
      <c r="F56" s="103">
        <v>229586.70248000001</v>
      </c>
      <c r="G56" s="101">
        <v>163389</v>
      </c>
      <c r="H56" s="101">
        <v>158039</v>
      </c>
      <c r="I56" s="101">
        <v>145695</v>
      </c>
      <c r="J56" s="101">
        <v>145695</v>
      </c>
      <c r="K56" s="101">
        <v>145695</v>
      </c>
    </row>
    <row r="57" spans="2:23" x14ac:dyDescent="0.25">
      <c r="B57" s="135" t="s">
        <v>51</v>
      </c>
      <c r="C57" s="188"/>
      <c r="D57" s="103">
        <v>8083.2000200000002</v>
      </c>
      <c r="E57" s="101">
        <v>0</v>
      </c>
      <c r="F57" s="103">
        <v>8083.2000200000002</v>
      </c>
      <c r="G57" s="101">
        <v>0</v>
      </c>
      <c r="H57" s="101">
        <v>0</v>
      </c>
      <c r="I57" s="101">
        <v>0</v>
      </c>
      <c r="J57" s="101">
        <v>0</v>
      </c>
      <c r="K57" s="101">
        <v>0</v>
      </c>
    </row>
    <row r="58" spans="2:23" x14ac:dyDescent="0.25">
      <c r="B58" s="135" t="s">
        <v>10</v>
      </c>
      <c r="C58" s="188"/>
      <c r="D58" s="103">
        <v>75342.879979999998</v>
      </c>
      <c r="E58" s="101">
        <v>43824</v>
      </c>
      <c r="F58" s="103">
        <v>25926.879980000002</v>
      </c>
      <c r="G58" s="101">
        <v>5592</v>
      </c>
      <c r="H58" s="101">
        <v>0</v>
      </c>
      <c r="I58" s="101">
        <v>0</v>
      </c>
      <c r="J58" s="101">
        <v>0</v>
      </c>
      <c r="K58" s="101">
        <v>0</v>
      </c>
    </row>
    <row r="59" spans="2:23" x14ac:dyDescent="0.25">
      <c r="B59" s="143" t="s">
        <v>70</v>
      </c>
      <c r="C59" s="187"/>
      <c r="D59" s="103">
        <v>1135848.6524799999</v>
      </c>
      <c r="E59" s="101">
        <v>187351.03</v>
      </c>
      <c r="F59" s="103">
        <v>195576.62247999999</v>
      </c>
      <c r="G59" s="101">
        <v>157797</v>
      </c>
      <c r="H59" s="101">
        <v>158039</v>
      </c>
      <c r="I59" s="101">
        <v>145695</v>
      </c>
      <c r="J59" s="101">
        <v>145695</v>
      </c>
      <c r="K59" s="101">
        <v>145695</v>
      </c>
    </row>
    <row r="60" spans="2:23" x14ac:dyDescent="0.25">
      <c r="B60" s="143" t="s">
        <v>6</v>
      </c>
      <c r="C60" s="187"/>
      <c r="D60" s="101">
        <v>0</v>
      </c>
      <c r="E60" s="101">
        <v>0</v>
      </c>
      <c r="F60" s="101">
        <v>0</v>
      </c>
      <c r="G60" s="101">
        <v>0</v>
      </c>
      <c r="H60" s="101">
        <v>0</v>
      </c>
      <c r="I60" s="101">
        <v>0</v>
      </c>
      <c r="J60" s="101">
        <v>0</v>
      </c>
      <c r="K60" s="101">
        <v>0</v>
      </c>
    </row>
  </sheetData>
  <mergeCells count="28">
    <mergeCell ref="N51:O51"/>
    <mergeCell ref="B56:C56"/>
    <mergeCell ref="B57:C57"/>
    <mergeCell ref="B58:C58"/>
    <mergeCell ref="B59:C59"/>
    <mergeCell ref="B60:C60"/>
    <mergeCell ref="B48:C48"/>
    <mergeCell ref="B49:C49"/>
    <mergeCell ref="B50:C50"/>
    <mergeCell ref="B51:C51"/>
    <mergeCell ref="B52:C52"/>
    <mergeCell ref="N46:O46"/>
    <mergeCell ref="N47:O47"/>
    <mergeCell ref="N48:O48"/>
    <mergeCell ref="N49:O49"/>
    <mergeCell ref="N50:O50"/>
    <mergeCell ref="B47:C47"/>
    <mergeCell ref="B27:C27"/>
    <mergeCell ref="B28:C28"/>
    <mergeCell ref="B29:C29"/>
    <mergeCell ref="B30:C30"/>
    <mergeCell ref="B31:C31"/>
    <mergeCell ref="B32:C32"/>
    <mergeCell ref="B38:C38"/>
    <mergeCell ref="B39:C39"/>
    <mergeCell ref="B40:C40"/>
    <mergeCell ref="B41:C41"/>
    <mergeCell ref="B42:C42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</vt:i4>
      </vt:variant>
    </vt:vector>
  </HeadingPairs>
  <TitlesOfParts>
    <vt:vector size="15" baseType="lpstr">
      <vt:lpstr>Лист1</vt:lpstr>
      <vt:lpstr>Лист2</vt:lpstr>
      <vt:lpstr>Лист3</vt:lpstr>
      <vt:lpstr>Лист1!_ftn1</vt:lpstr>
      <vt:lpstr>Лист1!_ftn2</vt:lpstr>
      <vt:lpstr>Лист1!_ftn3</vt:lpstr>
      <vt:lpstr>Лист1!_ftn4</vt:lpstr>
      <vt:lpstr>Лист1!_ftnref1</vt:lpstr>
      <vt:lpstr>Лист1!_ftnref2</vt:lpstr>
      <vt:lpstr>Лист1!_ftnref4</vt:lpstr>
      <vt:lpstr>Лист1!_Toc355777529</vt:lpstr>
      <vt:lpstr>Лист1!Заголовки_для_печати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Лыкова Надежда Викторовна</cp:lastModifiedBy>
  <cp:lastPrinted>2020-01-17T11:39:08Z</cp:lastPrinted>
  <dcterms:created xsi:type="dcterms:W3CDTF">2019-01-21T14:28:55Z</dcterms:created>
  <dcterms:modified xsi:type="dcterms:W3CDTF">2020-03-06T13:06:06Z</dcterms:modified>
</cp:coreProperties>
</file>